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18" sheetId="1" r:id="rId1"/>
  </sheets>
  <definedNames>
    <definedName name="_xlnm.Print_Area" localSheetId="0">'18'!$A$1:$Z$48</definedName>
  </definedNames>
  <calcPr fullCalcOnLoad="1"/>
</workbook>
</file>

<file path=xl/sharedStrings.xml><?xml version="1.0" encoding="utf-8"?>
<sst xmlns="http://schemas.openxmlformats.org/spreadsheetml/2006/main" count="276" uniqueCount="140">
  <si>
    <t>糙米飯</t>
  </si>
  <si>
    <t>水果</t>
  </si>
  <si>
    <t>食材</t>
  </si>
  <si>
    <t>單量(g)</t>
  </si>
  <si>
    <t>數量</t>
  </si>
  <si>
    <t>熱量</t>
  </si>
  <si>
    <t>大骨</t>
  </si>
  <si>
    <t>聯絡人:   徐郁媛</t>
  </si>
  <si>
    <t>青菜</t>
  </si>
  <si>
    <t>粉蒸肉</t>
  </si>
  <si>
    <t>沙茶四色</t>
  </si>
  <si>
    <t>洋蔥去皮</t>
  </si>
  <si>
    <t>雞丁</t>
  </si>
  <si>
    <t>青蔥</t>
  </si>
  <si>
    <t>黑豆瓣醬</t>
  </si>
  <si>
    <t>薑絲</t>
  </si>
  <si>
    <t>豆干片</t>
  </si>
  <si>
    <t>青椒</t>
  </si>
  <si>
    <t>高麗菜</t>
  </si>
  <si>
    <t>肉丁</t>
  </si>
  <si>
    <t>蒸肉粉600g</t>
  </si>
  <si>
    <t>玉米粒</t>
  </si>
  <si>
    <t>青豆仁</t>
  </si>
  <si>
    <t>蒜末</t>
  </si>
  <si>
    <t>二砂</t>
  </si>
  <si>
    <t>乾海帶芽</t>
  </si>
  <si>
    <t>白蘿蔔</t>
  </si>
  <si>
    <t>味噌</t>
  </si>
  <si>
    <t>紫糯米(先送)</t>
  </si>
  <si>
    <t>紅蘿蔔片</t>
  </si>
  <si>
    <t>大黃瓜去皮</t>
  </si>
  <si>
    <t>二砂50K</t>
  </si>
  <si>
    <t>棒腿6</t>
  </si>
  <si>
    <t>素排骨酥(濕)</t>
  </si>
  <si>
    <t>不勾芡</t>
  </si>
  <si>
    <t>全穀根莖類</t>
  </si>
  <si>
    <t>蔬菜類</t>
  </si>
  <si>
    <t>水果類</t>
  </si>
  <si>
    <t>豆魚肉蛋類</t>
  </si>
  <si>
    <t>油脂堅果種子類</t>
  </si>
  <si>
    <t>蒜燒雞腿</t>
  </si>
  <si>
    <t>金銀蛋蒲瓜</t>
  </si>
  <si>
    <t>紅蘿蔔小丁</t>
  </si>
  <si>
    <t>環保蔬食餐</t>
  </si>
  <si>
    <t>18L沙拉油</t>
  </si>
  <si>
    <t>蒜仁</t>
  </si>
  <si>
    <t>乾筍干(先送)</t>
  </si>
  <si>
    <t>梅干菜(先送)</t>
  </si>
  <si>
    <t>素火腿</t>
  </si>
  <si>
    <t>白芝麻</t>
  </si>
  <si>
    <t>麥芽1.2K</t>
  </si>
  <si>
    <t>鹹蛋(先送)</t>
  </si>
  <si>
    <t>皮蛋(先送)</t>
  </si>
  <si>
    <t>大溪黑豆乾切6</t>
  </si>
  <si>
    <t>素雞腿</t>
  </si>
  <si>
    <t>24入鹽</t>
  </si>
  <si>
    <t>沙拉脫</t>
  </si>
  <si>
    <t>1件</t>
  </si>
  <si>
    <t>2桶</t>
  </si>
  <si>
    <t>牛)沙茶醬3L</t>
  </si>
  <si>
    <t>南瓜</t>
  </si>
  <si>
    <t>聯絡電話:  4200919-265  0935709482</t>
  </si>
  <si>
    <t>廠商</t>
  </si>
  <si>
    <t>普惠</t>
  </si>
  <si>
    <t>西螺</t>
  </si>
  <si>
    <t>佑豐</t>
  </si>
  <si>
    <t>家煥</t>
  </si>
  <si>
    <t>合豐</t>
  </si>
  <si>
    <t>聯宏</t>
  </si>
  <si>
    <t>縣農會</t>
  </si>
  <si>
    <t>津悅</t>
  </si>
  <si>
    <t>米食</t>
  </si>
  <si>
    <t>特餐</t>
  </si>
  <si>
    <t>一週乾料訂貨</t>
  </si>
  <si>
    <t>用餐人數</t>
  </si>
  <si>
    <t>糙米</t>
  </si>
  <si>
    <t>民族</t>
  </si>
  <si>
    <t>小計</t>
  </si>
  <si>
    <t>有機青菜</t>
  </si>
  <si>
    <t>華順</t>
  </si>
  <si>
    <t>非基因黃豆(先送)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</si>
  <si>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</si>
  <si>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</si>
  <si>
    <t>嘉一香</t>
  </si>
  <si>
    <t>福國</t>
  </si>
  <si>
    <t>品碩豐</t>
  </si>
  <si>
    <t>福隆</t>
  </si>
  <si>
    <t>全國</t>
  </si>
  <si>
    <t>羿淳</t>
  </si>
  <si>
    <t>禾信行</t>
  </si>
  <si>
    <t>香油</t>
  </si>
  <si>
    <t>祥安國民小學102學年度第下學期第十八週午餐食譜設計表</t>
  </si>
  <si>
    <t>梅干筍香冬瓜</t>
  </si>
  <si>
    <t>雙色豆腐湯</t>
  </si>
  <si>
    <t>蔥燒魚</t>
  </si>
  <si>
    <t>豆瓣回鍋干片</t>
  </si>
  <si>
    <t>海芽味噌湯</t>
  </si>
  <si>
    <t>素絲麵線</t>
  </si>
  <si>
    <t>滷什錦</t>
  </si>
  <si>
    <t>豆沙包</t>
  </si>
  <si>
    <t>紫米飯</t>
  </si>
  <si>
    <t>黃瓜大骨湯</t>
  </si>
  <si>
    <t>蜜汁雞丁</t>
  </si>
  <si>
    <t>紅豆湯</t>
  </si>
  <si>
    <t>素肉絲</t>
  </si>
  <si>
    <t>棕色麵線</t>
  </si>
  <si>
    <t>脆筍絲</t>
  </si>
  <si>
    <t>紅蘿蔔絲</t>
  </si>
  <si>
    <t>亁木耳絲</t>
  </si>
  <si>
    <t>蒜泥</t>
  </si>
  <si>
    <t>油蔥酥3K</t>
  </si>
  <si>
    <t>柴魚片600G</t>
  </si>
  <si>
    <t>四分干丁</t>
  </si>
  <si>
    <t>四分干丁</t>
  </si>
  <si>
    <t>杏鮑菇頭</t>
  </si>
  <si>
    <t>百頁豆腐丁</t>
  </si>
  <si>
    <t>海帶結</t>
  </si>
  <si>
    <t>青蔥</t>
  </si>
  <si>
    <t>紅豆(先送)</t>
  </si>
  <si>
    <t>豬血</t>
  </si>
  <si>
    <t>乾木耳絲</t>
  </si>
  <si>
    <t>豆腐5K</t>
  </si>
  <si>
    <t>鱈香魚片6</t>
  </si>
  <si>
    <t>毛豆片</t>
  </si>
  <si>
    <t>蒜末</t>
  </si>
  <si>
    <t>宏旭</t>
  </si>
  <si>
    <t>冬瓜</t>
  </si>
  <si>
    <t>阿郎</t>
  </si>
  <si>
    <t>辛春成</t>
  </si>
  <si>
    <t>欣榮</t>
  </si>
  <si>
    <t>大家豆沙包65g</t>
  </si>
  <si>
    <t>上福</t>
  </si>
  <si>
    <t>家依香</t>
  </si>
  <si>
    <t>統一醬油</t>
  </si>
  <si>
    <t>地瓜粉</t>
  </si>
  <si>
    <t>4桶</t>
  </si>
  <si>
    <t>滷味滷包10入</t>
  </si>
  <si>
    <t>刈薯去皮</t>
  </si>
  <si>
    <t>扁蒲去皮</t>
  </si>
  <si>
    <t>六年級換烤肉166人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</si>
</sst>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m&quot;月&quot;d&quot;日(一)&quot;"/>
    <numFmt numFmtId="187" formatCode="m&quot;月&quot;d&quot;日(二)&quot;"/>
    <numFmt numFmtId="188" formatCode="m&quot;月&quot;d&quot;日(三)&quot;"/>
    <numFmt numFmtId="189" formatCode="m&quot;月&quot;d&quot;日(四)&quot;"/>
    <numFmt numFmtId="190" formatCode="m&quot;月&quot;d&quot;日(五)&quot;"/>
    <numFmt numFmtId="191" formatCode="m/d;@"/>
    <numFmt numFmtId="192" formatCode="m&quot;月&quot;d&quot;日(六)&quot;"/>
    <numFmt numFmtId="193" formatCode="#,###&quot;人&quot;"/>
    <numFmt numFmtId="194" formatCode="#,##0.0"/>
    <numFmt numFmtId="195" formatCode="#,###&quot;份&quot;"/>
    <numFmt numFmtId="196" formatCode="#,###&quot;桶&quot;"/>
    <numFmt numFmtId="197" formatCode="#,###&quot;包&quot;"/>
    <numFmt numFmtId="198" formatCode="#,###&quot;件&quot;"/>
    <numFmt numFmtId="199" formatCode="0_ "/>
    <numFmt numFmtId="200" formatCode="0.0"/>
    <numFmt numFmtId="201" formatCode="#,###&quot;盒&quot;"/>
    <numFmt numFmtId="202" formatCode="#,###&quot;份/人&quot;"/>
    <numFmt numFmtId="203" formatCode="#,###.0&quot;份&quot;"/>
    <numFmt numFmtId="204" formatCode="###&quot;大卡&quot;"/>
    <numFmt numFmtId="205" formatCode="#,###\w\w\u\l\6"/>
    <numFmt numFmtId="206" formatCode="###&quot;條&quot;"/>
    <numFmt numFmtId="207" formatCode="#,###&quot;個&quot;"/>
    <numFmt numFmtId="208" formatCode="#,###&quot;板&quot;"/>
    <numFmt numFmtId="209" formatCode="#,###&quot;份(當天)&quot;"/>
    <numFmt numFmtId="210" formatCode="#,###&quot;庫存&quot;"/>
    <numFmt numFmtId="211" formatCode="#,###&quot;粒&quot;"/>
    <numFmt numFmtId="212" formatCode="0.00_ "/>
    <numFmt numFmtId="213" formatCode="#,###&quot;瓶&quot;"/>
    <numFmt numFmtId="214" formatCode="#,###&quot;人/個&quot;"/>
    <numFmt numFmtId="215" formatCode="#,###&quot;塊&quot;"/>
    <numFmt numFmtId="216" formatCode="#,###.0&quot;人/個&quot;"/>
    <numFmt numFmtId="217" formatCode="0.000"/>
    <numFmt numFmtId="218" formatCode="#,###&quot;包&quot;\(&quot;素&quot;&quot;食&quot;\)"/>
    <numFmt numFmtId="219" formatCode="#,###&quot;個&quot;&quot;當&quot;&quot;天&quot;"/>
  </numFmts>
  <fonts count="96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新細明體"/>
      <family val="1"/>
    </font>
    <font>
      <sz val="17"/>
      <name val="標楷體"/>
      <family val="4"/>
    </font>
    <font>
      <sz val="17"/>
      <color indexed="10"/>
      <name val="標楷體"/>
      <family val="4"/>
    </font>
    <font>
      <b/>
      <sz val="17"/>
      <name val="標楷體"/>
      <family val="4"/>
    </font>
    <font>
      <sz val="16"/>
      <name val="標楷體"/>
      <family val="4"/>
    </font>
    <font>
      <i/>
      <sz val="11"/>
      <name val="標楷體"/>
      <family val="4"/>
    </font>
    <font>
      <i/>
      <sz val="12"/>
      <name val="標楷體"/>
      <family val="4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6"/>
      <name val="Times New Roman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indexed="10"/>
      <name val="新細明體"/>
      <family val="1"/>
    </font>
    <font>
      <b/>
      <sz val="12"/>
      <name val="標楷體"/>
      <family val="4"/>
    </font>
    <font>
      <sz val="17"/>
      <color indexed="8"/>
      <name val="標楷體"/>
      <family val="4"/>
    </font>
    <font>
      <sz val="6"/>
      <name val="標楷體"/>
      <family val="4"/>
    </font>
    <font>
      <b/>
      <sz val="24"/>
      <name val="標楷體"/>
      <family val="4"/>
    </font>
    <font>
      <sz val="17"/>
      <name val="新細明體"/>
      <family val="1"/>
    </font>
    <font>
      <sz val="15"/>
      <name val="標楷體"/>
      <family val="4"/>
    </font>
    <font>
      <sz val="19"/>
      <name val="標楷體"/>
      <family val="4"/>
    </font>
    <font>
      <i/>
      <sz val="16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  <font>
      <b/>
      <i/>
      <sz val="12"/>
      <name val="標楷體"/>
      <family val="4"/>
    </font>
    <font>
      <i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i/>
      <sz val="12"/>
      <color indexed="8"/>
      <name val="標楷體"/>
      <family val="4"/>
    </font>
    <font>
      <sz val="12"/>
      <color indexed="10"/>
      <name val="標楷體"/>
      <family val="4"/>
    </font>
    <font>
      <sz val="16"/>
      <color indexed="10"/>
      <name val="Times New Roman"/>
      <family val="1"/>
    </font>
    <font>
      <b/>
      <sz val="17"/>
      <color indexed="10"/>
      <name val="標楷體"/>
      <family val="4"/>
    </font>
    <font>
      <b/>
      <sz val="17"/>
      <color indexed="30"/>
      <name val="標楷體"/>
      <family val="4"/>
    </font>
    <font>
      <sz val="16"/>
      <color indexed="56"/>
      <name val="標楷體"/>
      <family val="4"/>
    </font>
    <font>
      <sz val="18"/>
      <color indexed="10"/>
      <name val="標楷體"/>
      <family val="4"/>
    </font>
    <font>
      <sz val="17"/>
      <color indexed="10"/>
      <name val="Times New Roman"/>
      <family val="1"/>
    </font>
    <font>
      <sz val="17"/>
      <color indexed="1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i/>
      <sz val="12"/>
      <color theme="1"/>
      <name val="標楷體"/>
      <family val="4"/>
    </font>
    <font>
      <sz val="16"/>
      <color rgb="FFFF0000"/>
      <name val="標楷體"/>
      <family val="4"/>
    </font>
    <font>
      <sz val="17"/>
      <color rgb="FFFF0000"/>
      <name val="標楷體"/>
      <family val="4"/>
    </font>
    <font>
      <sz val="12"/>
      <color rgb="FFFF0000"/>
      <name val="新細明體"/>
      <family val="1"/>
    </font>
    <font>
      <sz val="16"/>
      <color theme="1"/>
      <name val="標楷體"/>
      <family val="4"/>
    </font>
    <font>
      <sz val="12"/>
      <color rgb="FFFF0000"/>
      <name val="標楷體"/>
      <family val="4"/>
    </font>
    <font>
      <sz val="16"/>
      <color rgb="FFFF0000"/>
      <name val="Times New Roman"/>
      <family val="1"/>
    </font>
    <font>
      <b/>
      <sz val="17"/>
      <color rgb="FFFF0000"/>
      <name val="標楷體"/>
      <family val="4"/>
    </font>
    <font>
      <b/>
      <sz val="17"/>
      <color rgb="FF0070C0"/>
      <name val="標楷體"/>
      <family val="4"/>
    </font>
    <font>
      <sz val="18"/>
      <color rgb="FFFF0000"/>
      <name val="標楷體"/>
      <family val="4"/>
    </font>
    <font>
      <sz val="17"/>
      <color rgb="FFFF0000"/>
      <name val="Times New Roman"/>
      <family val="1"/>
    </font>
    <font>
      <sz val="16"/>
      <color theme="3"/>
      <name val="標楷體"/>
      <family val="4"/>
    </font>
    <font>
      <b/>
      <sz val="17"/>
      <color theme="5"/>
      <name val="標楷體"/>
      <family val="4"/>
    </font>
    <font>
      <sz val="17"/>
      <color rgb="FF00B05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B3EDFB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shrinkToFit="1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183" fontId="15" fillId="0" borderId="13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/>
    </xf>
    <xf numFmtId="183" fontId="11" fillId="0" borderId="15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textRotation="255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255"/>
    </xf>
    <xf numFmtId="195" fontId="16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horizontal="center" shrinkToFit="1"/>
    </xf>
    <xf numFmtId="0" fontId="11" fillId="0" borderId="18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11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shrinkToFit="1"/>
    </xf>
    <xf numFmtId="199" fontId="18" fillId="0" borderId="10" xfId="0" applyNumberFormat="1" applyFont="1" applyFill="1" applyBorder="1" applyAlignment="1">
      <alignment horizontal="center" vertical="center"/>
    </xf>
    <xf numFmtId="214" fontId="23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80" fillId="0" borderId="21" xfId="0" applyFont="1" applyBorder="1" applyAlignment="1">
      <alignment horizontal="center" vertical="center" shrinkToFit="1"/>
    </xf>
    <xf numFmtId="0" fontId="80" fillId="0" borderId="11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182" fontId="80" fillId="0" borderId="0" xfId="0" applyNumberFormat="1" applyFont="1" applyFill="1" applyBorder="1" applyAlignment="1">
      <alignment horizontal="center" vertical="center" shrinkToFit="1"/>
    </xf>
    <xf numFmtId="183" fontId="80" fillId="34" borderId="10" xfId="0" applyNumberFormat="1" applyFont="1" applyFill="1" applyBorder="1" applyAlignment="1">
      <alignment horizontal="center" vertical="center" shrinkToFit="1"/>
    </xf>
    <xf numFmtId="0" fontId="80" fillId="0" borderId="22" xfId="0" applyFont="1" applyFill="1" applyBorder="1" applyAlignment="1">
      <alignment horizontal="center" vertical="center" shrinkToFit="1"/>
    </xf>
    <xf numFmtId="0" fontId="80" fillId="0" borderId="10" xfId="0" applyFont="1" applyFill="1" applyBorder="1" applyAlignment="1">
      <alignment horizontal="center" vertical="center" shrinkToFit="1"/>
    </xf>
    <xf numFmtId="0" fontId="81" fillId="0" borderId="10" xfId="0" applyFont="1" applyFill="1" applyBorder="1" applyAlignment="1">
      <alignment horizontal="center" vertical="center" shrinkToFit="1"/>
    </xf>
    <xf numFmtId="0" fontId="80" fillId="0" borderId="2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shrinkToFit="1"/>
    </xf>
    <xf numFmtId="0" fontId="80" fillId="0" borderId="24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left"/>
    </xf>
    <xf numFmtId="0" fontId="80" fillId="0" borderId="26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193" fontId="10" fillId="33" borderId="10" xfId="34" applyNumberFormat="1" applyFont="1" applyFill="1" applyBorder="1" applyAlignment="1">
      <alignment horizontal="center" vertical="center" shrinkToFit="1"/>
      <protection/>
    </xf>
    <xf numFmtId="181" fontId="10" fillId="0" borderId="28" xfId="0" applyNumberFormat="1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/>
    </xf>
    <xf numFmtId="0" fontId="80" fillId="0" borderId="22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left" vertical="center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center" vertical="center" shrinkToFit="1"/>
    </xf>
    <xf numFmtId="210" fontId="11" fillId="0" borderId="13" xfId="0" applyNumberFormat="1" applyFont="1" applyFill="1" applyBorder="1" applyAlignment="1">
      <alignment horizontal="center" vertical="center" shrinkToFit="1"/>
    </xf>
    <xf numFmtId="177" fontId="11" fillId="0" borderId="10" xfId="0" applyNumberFormat="1" applyFont="1" applyFill="1" applyBorder="1" applyAlignment="1">
      <alignment horizontal="center" vertical="center" shrinkToFit="1"/>
    </xf>
    <xf numFmtId="199" fontId="11" fillId="0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left" vertical="center" shrinkToFit="1"/>
    </xf>
    <xf numFmtId="0" fontId="83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83" fillId="0" borderId="12" xfId="0" applyFont="1" applyFill="1" applyBorder="1" applyAlignment="1">
      <alignment horizontal="left" vertical="center" shrinkToFit="1"/>
    </xf>
    <xf numFmtId="183" fontId="83" fillId="0" borderId="12" xfId="0" applyNumberFormat="1" applyFont="1" applyFill="1" applyBorder="1" applyAlignment="1">
      <alignment horizontal="center" vertical="center" shrinkToFit="1"/>
    </xf>
    <xf numFmtId="49" fontId="83" fillId="0" borderId="31" xfId="0" applyNumberFormat="1" applyFont="1" applyBorder="1" applyAlignment="1">
      <alignment vertical="center"/>
    </xf>
    <xf numFmtId="0" fontId="84" fillId="0" borderId="31" xfId="0" applyFont="1" applyFill="1" applyBorder="1" applyAlignment="1">
      <alignment horizontal="center" shrinkToFit="1"/>
    </xf>
    <xf numFmtId="182" fontId="80" fillId="0" borderId="10" xfId="0" applyNumberFormat="1" applyFont="1" applyFill="1" applyBorder="1" applyAlignment="1">
      <alignment horizontal="center" vertical="center" shrinkToFit="1"/>
    </xf>
    <xf numFmtId="183" fontId="80" fillId="34" borderId="0" xfId="0" applyNumberFormat="1" applyFont="1" applyFill="1" applyBorder="1" applyAlignment="1">
      <alignment horizontal="center" vertical="center" shrinkToFit="1"/>
    </xf>
    <xf numFmtId="0" fontId="83" fillId="0" borderId="10" xfId="0" applyFont="1" applyFill="1" applyBorder="1" applyAlignment="1">
      <alignment horizontal="left" vertical="center"/>
    </xf>
    <xf numFmtId="0" fontId="85" fillId="0" borderId="10" xfId="0" applyFont="1" applyBorder="1" applyAlignment="1">
      <alignment/>
    </xf>
    <xf numFmtId="0" fontId="84" fillId="0" borderId="11" xfId="0" applyFont="1" applyBorder="1" applyAlignment="1">
      <alignment horizontal="center" shrinkToFit="1"/>
    </xf>
    <xf numFmtId="0" fontId="84" fillId="0" borderId="32" xfId="0" applyFont="1" applyFill="1" applyBorder="1" applyAlignment="1">
      <alignment vertical="center"/>
    </xf>
    <xf numFmtId="0" fontId="84" fillId="0" borderId="1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177" fontId="9" fillId="0" borderId="23" xfId="0" applyNumberFormat="1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80" fillId="0" borderId="10" xfId="0" applyFont="1" applyBorder="1" applyAlignment="1">
      <alignment horizontal="center" shrinkToFit="1"/>
    </xf>
    <xf numFmtId="0" fontId="26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199" fontId="15" fillId="0" borderId="10" xfId="0" applyNumberFormat="1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left" shrinkToFit="1"/>
    </xf>
    <xf numFmtId="182" fontId="14" fillId="0" borderId="12" xfId="0" applyNumberFormat="1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86" fillId="0" borderId="12" xfId="0" applyFont="1" applyFill="1" applyBorder="1" applyAlignment="1">
      <alignment horizontal="left" vertical="center" shrinkToFit="1"/>
    </xf>
    <xf numFmtId="182" fontId="86" fillId="0" borderId="12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210" fontId="11" fillId="0" borderId="10" xfId="0" applyNumberFormat="1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left" vertical="center" shrinkToFit="1"/>
    </xf>
    <xf numFmtId="0" fontId="84" fillId="0" borderId="10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84" fillId="0" borderId="10" xfId="0" applyFont="1" applyFill="1" applyBorder="1" applyAlignment="1">
      <alignment horizontal="center" vertical="center" shrinkToFit="1"/>
    </xf>
    <xf numFmtId="0" fontId="84" fillId="0" borderId="10" xfId="0" applyFont="1" applyFill="1" applyBorder="1" applyAlignment="1">
      <alignment vertical="center" shrinkToFit="1"/>
    </xf>
    <xf numFmtId="219" fontId="83" fillId="0" borderId="10" xfId="0" applyNumberFormat="1" applyFont="1" applyFill="1" applyBorder="1" applyAlignment="1">
      <alignment horizontal="center" vertical="center" shrinkToFit="1"/>
    </xf>
    <xf numFmtId="0" fontId="22" fillId="0" borderId="10" xfId="34" applyFont="1" applyFill="1" applyBorder="1" applyAlignment="1">
      <alignment vertical="center" shrinkToFit="1"/>
      <protection/>
    </xf>
    <xf numFmtId="0" fontId="22" fillId="0" borderId="10" xfId="34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8" fillId="0" borderId="10" xfId="34" applyFont="1" applyFill="1" applyBorder="1" applyAlignment="1">
      <alignment vertical="center" shrinkToFit="1"/>
      <protection/>
    </xf>
    <xf numFmtId="0" fontId="8" fillId="0" borderId="10" xfId="34" applyFont="1" applyFill="1" applyBorder="1" applyAlignment="1">
      <alignment horizontal="center" vertical="center" shrinkToFit="1"/>
      <protection/>
    </xf>
    <xf numFmtId="0" fontId="8" fillId="0" borderId="10" xfId="0" applyNumberFormat="1" applyFont="1" applyFill="1" applyBorder="1" applyAlignment="1">
      <alignment horizontal="left" vertical="center" shrinkToFit="1"/>
    </xf>
    <xf numFmtId="212" fontId="15" fillId="0" borderId="10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left" wrapText="1" shrinkToFit="1"/>
    </xf>
    <xf numFmtId="0" fontId="11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shrinkToFit="1"/>
    </xf>
    <xf numFmtId="0" fontId="14" fillId="0" borderId="39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center" shrinkToFit="1"/>
    </xf>
    <xf numFmtId="0" fontId="14" fillId="0" borderId="40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/>
    </xf>
    <xf numFmtId="183" fontId="8" fillId="0" borderId="10" xfId="0" applyNumberFormat="1" applyFont="1" applyFill="1" applyBorder="1" applyAlignment="1">
      <alignment horizontal="center" vertical="center" shrinkToFit="1"/>
    </xf>
    <xf numFmtId="213" fontId="15" fillId="0" borderId="41" xfId="0" applyNumberFormat="1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33" borderId="42" xfId="0" applyFont="1" applyFill="1" applyBorder="1" applyAlignment="1">
      <alignment horizontal="center" vertical="center"/>
    </xf>
    <xf numFmtId="1" fontId="88" fillId="33" borderId="10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 textRotation="255"/>
    </xf>
    <xf numFmtId="0" fontId="90" fillId="33" borderId="10" xfId="0" applyFont="1" applyFill="1" applyBorder="1" applyAlignment="1">
      <alignment horizontal="center" vertical="center" textRotation="255"/>
    </xf>
    <xf numFmtId="0" fontId="90" fillId="33" borderId="36" xfId="0" applyFont="1" applyFill="1" applyBorder="1" applyAlignment="1">
      <alignment horizontal="center" vertical="center" textRotation="255"/>
    </xf>
    <xf numFmtId="0" fontId="17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203" fontId="17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203" fontId="17" fillId="0" borderId="10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204" fontId="1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9" fontId="29" fillId="0" borderId="45" xfId="0" applyNumberFormat="1" applyFont="1" applyBorder="1" applyAlignment="1">
      <alignment/>
    </xf>
    <xf numFmtId="49" fontId="31" fillId="0" borderId="46" xfId="0" applyNumberFormat="1" applyFont="1" applyBorder="1" applyAlignment="1">
      <alignment/>
    </xf>
    <xf numFmtId="0" fontId="32" fillId="0" borderId="25" xfId="0" applyFont="1" applyBorder="1" applyAlignment="1">
      <alignment horizontal="left"/>
    </xf>
    <xf numFmtId="0" fontId="31" fillId="0" borderId="25" xfId="0" applyFont="1" applyBorder="1" applyAlignment="1">
      <alignment horizontal="center"/>
    </xf>
    <xf numFmtId="0" fontId="33" fillId="0" borderId="2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95" fontId="11" fillId="0" borderId="13" xfId="0" applyNumberFormat="1" applyFont="1" applyFill="1" applyBorder="1" applyAlignment="1">
      <alignment horizontal="center" vertical="center" shrinkToFit="1"/>
    </xf>
    <xf numFmtId="199" fontId="11" fillId="0" borderId="13" xfId="0" applyNumberFormat="1" applyFont="1" applyFill="1" applyBorder="1" applyAlignment="1">
      <alignment horizontal="center" vertical="center" shrinkToFit="1"/>
    </xf>
    <xf numFmtId="197" fontId="11" fillId="0" borderId="10" xfId="0" applyNumberFormat="1" applyFont="1" applyFill="1" applyBorder="1" applyAlignment="1">
      <alignment horizontal="center" vertical="center" shrinkToFit="1"/>
    </xf>
    <xf numFmtId="177" fontId="83" fillId="0" borderId="13" xfId="0" applyNumberFormat="1" applyFont="1" applyFill="1" applyBorder="1" applyAlignment="1">
      <alignment horizontal="center" vertical="center" shrinkToFit="1"/>
    </xf>
    <xf numFmtId="199" fontId="83" fillId="0" borderId="10" xfId="0" applyNumberFormat="1" applyFont="1" applyFill="1" applyBorder="1" applyAlignment="1">
      <alignment horizontal="center" vertical="center" shrinkToFit="1"/>
    </xf>
    <xf numFmtId="207" fontId="11" fillId="0" borderId="10" xfId="0" applyNumberFormat="1" applyFont="1" applyFill="1" applyBorder="1" applyAlignment="1">
      <alignment horizontal="center" vertical="center" shrinkToFit="1"/>
    </xf>
    <xf numFmtId="208" fontId="8" fillId="0" borderId="10" xfId="0" applyNumberFormat="1" applyFont="1" applyFill="1" applyBorder="1" applyAlignment="1">
      <alignment horizontal="center" vertical="center"/>
    </xf>
    <xf numFmtId="195" fontId="8" fillId="0" borderId="10" xfId="0" applyNumberFormat="1" applyFont="1" applyFill="1" applyBorder="1" applyAlignment="1">
      <alignment horizontal="center" vertical="center"/>
    </xf>
    <xf numFmtId="199" fontId="83" fillId="0" borderId="13" xfId="0" applyNumberFormat="1" applyFont="1" applyFill="1" applyBorder="1" applyAlignment="1">
      <alignment horizontal="center" vertical="center" shrinkToFit="1"/>
    </xf>
    <xf numFmtId="182" fontId="83" fillId="0" borderId="12" xfId="0" applyNumberFormat="1" applyFont="1" applyFill="1" applyBorder="1" applyAlignment="1">
      <alignment horizontal="center" vertical="center" shrinkToFit="1"/>
    </xf>
    <xf numFmtId="195" fontId="84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3" fillId="34" borderId="37" xfId="0" applyFont="1" applyFill="1" applyBorder="1" applyAlignment="1">
      <alignment vertical="center"/>
    </xf>
    <xf numFmtId="0" fontId="91" fillId="34" borderId="51" xfId="0" applyFont="1" applyFill="1" applyBorder="1" applyAlignment="1">
      <alignment horizontal="center" vertical="center"/>
    </xf>
    <xf numFmtId="210" fontId="8" fillId="0" borderId="10" xfId="0" applyNumberFormat="1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 shrinkToFit="1"/>
    </xf>
    <xf numFmtId="183" fontId="84" fillId="0" borderId="10" xfId="0" applyNumberFormat="1" applyFont="1" applyFill="1" applyBorder="1" applyAlignment="1">
      <alignment horizontal="center" vertical="center"/>
    </xf>
    <xf numFmtId="0" fontId="83" fillId="0" borderId="21" xfId="0" applyFont="1" applyBorder="1" applyAlignment="1">
      <alignment horizontal="left" shrinkToFit="1"/>
    </xf>
    <xf numFmtId="0" fontId="84" fillId="0" borderId="10" xfId="0" applyFont="1" applyFill="1" applyBorder="1" applyAlignment="1">
      <alignment horizontal="left" vertical="center" shrinkToFit="1"/>
    </xf>
    <xf numFmtId="0" fontId="92" fillId="0" borderId="10" xfId="0" applyFont="1" applyFill="1" applyBorder="1" applyAlignment="1">
      <alignment horizontal="center" vertical="center" shrinkToFit="1"/>
    </xf>
    <xf numFmtId="197" fontId="83" fillId="0" borderId="10" xfId="0" applyNumberFormat="1" applyFont="1" applyFill="1" applyBorder="1" applyAlignment="1">
      <alignment horizontal="center" vertical="center" shrinkToFit="1"/>
    </xf>
    <xf numFmtId="0" fontId="93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center" vertical="center"/>
    </xf>
    <xf numFmtId="177" fontId="93" fillId="0" borderId="10" xfId="0" applyNumberFormat="1" applyFont="1" applyFill="1" applyBorder="1" applyAlignment="1">
      <alignment horizontal="center" vertical="center" shrinkToFit="1"/>
    </xf>
    <xf numFmtId="193" fontId="94" fillId="33" borderId="10" xfId="34" applyNumberFormat="1" applyFont="1" applyFill="1" applyBorder="1" applyAlignment="1">
      <alignment horizontal="center" vertical="center" shrinkToFit="1"/>
      <protection/>
    </xf>
    <xf numFmtId="0" fontId="10" fillId="0" borderId="52" xfId="0" applyFont="1" applyFill="1" applyBorder="1" applyAlignment="1">
      <alignment horizontal="center" vertical="center" textRotation="255" wrapText="1"/>
    </xf>
    <xf numFmtId="0" fontId="10" fillId="0" borderId="53" xfId="0" applyFont="1" applyFill="1" applyBorder="1" applyAlignment="1">
      <alignment horizontal="center" vertical="center" textRotation="255" wrapText="1"/>
    </xf>
    <xf numFmtId="0" fontId="10" fillId="0" borderId="54" xfId="0" applyFont="1" applyFill="1" applyBorder="1" applyAlignment="1">
      <alignment horizontal="center" vertical="center" textRotation="255" wrapText="1"/>
    </xf>
    <xf numFmtId="0" fontId="10" fillId="0" borderId="24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horizontal="center" vertical="center" textRotation="255" wrapText="1"/>
    </xf>
    <xf numFmtId="0" fontId="24" fillId="0" borderId="2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255" shrinkToFit="1"/>
    </xf>
    <xf numFmtId="0" fontId="10" fillId="0" borderId="55" xfId="0" applyFont="1" applyFill="1" applyBorder="1" applyAlignment="1">
      <alignment horizontal="center" vertical="center" textRotation="255" shrinkToFit="1"/>
    </xf>
    <xf numFmtId="0" fontId="10" fillId="0" borderId="56" xfId="0" applyFont="1" applyFill="1" applyBorder="1" applyAlignment="1">
      <alignment horizontal="center" vertical="center" textRotation="255" shrinkToFit="1"/>
    </xf>
    <xf numFmtId="0" fontId="10" fillId="0" borderId="57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wrapText="1" readingOrder="1"/>
    </xf>
    <xf numFmtId="0" fontId="25" fillId="0" borderId="10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textRotation="255" wrapText="1"/>
    </xf>
    <xf numFmtId="0" fontId="10" fillId="0" borderId="10" xfId="34" applyFont="1" applyFill="1" applyBorder="1" applyAlignment="1">
      <alignment horizontal="center" vertical="center" textRotation="255" wrapText="1"/>
      <protection/>
    </xf>
    <xf numFmtId="0" fontId="10" fillId="0" borderId="58" xfId="34" applyFont="1" applyFill="1" applyBorder="1" applyAlignment="1">
      <alignment horizontal="center" vertical="center" textRotation="255" shrinkToFit="1"/>
      <protection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95" fillId="35" borderId="59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left" vertical="center"/>
    </xf>
    <xf numFmtId="186" fontId="10" fillId="0" borderId="24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textRotation="255" shrinkToFit="1"/>
    </xf>
    <xf numFmtId="0" fontId="0" fillId="0" borderId="63" xfId="0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10" fillId="0" borderId="55" xfId="0" applyFont="1" applyFill="1" applyBorder="1" applyAlignment="1">
      <alignment horizontal="center" vertical="center" textRotation="255" wrapText="1"/>
    </xf>
    <xf numFmtId="0" fontId="10" fillId="0" borderId="56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 wrapText="1"/>
    </xf>
    <xf numFmtId="0" fontId="10" fillId="0" borderId="55" xfId="0" applyFont="1" applyFill="1" applyBorder="1" applyAlignment="1">
      <alignment horizontal="center" vertical="center" wrapText="1" readingOrder="1"/>
    </xf>
    <xf numFmtId="0" fontId="10" fillId="0" borderId="56" xfId="0" applyFont="1" applyFill="1" applyBorder="1" applyAlignment="1">
      <alignment horizontal="center" vertical="center" wrapText="1" readingOrder="1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10" fillId="0" borderId="24" xfId="34" applyFont="1" applyFill="1" applyBorder="1" applyAlignment="1">
      <alignment horizontal="center" vertical="center" textRotation="255" shrinkToFit="1"/>
      <protection/>
    </xf>
    <xf numFmtId="0" fontId="10" fillId="0" borderId="10" xfId="34" applyFont="1" applyFill="1" applyBorder="1" applyAlignment="1">
      <alignment horizontal="center" vertical="center" textRotation="255" shrinkToFit="1"/>
      <protection/>
    </xf>
    <xf numFmtId="0" fontId="0" fillId="0" borderId="10" xfId="0" applyBorder="1" applyAlignment="1">
      <alignment horizontal="center" vertical="center" shrinkToFit="1"/>
    </xf>
    <xf numFmtId="187" fontId="10" fillId="0" borderId="24" xfId="0" applyNumberFormat="1" applyFont="1" applyFill="1" applyBorder="1" applyAlignment="1">
      <alignment horizontal="center" vertical="center" shrinkToFit="1"/>
    </xf>
    <xf numFmtId="188" fontId="10" fillId="0" borderId="65" xfId="0" applyNumberFormat="1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textRotation="255" shrinkToFit="1"/>
    </xf>
    <xf numFmtId="0" fontId="0" fillId="0" borderId="60" xfId="0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15" fillId="0" borderId="69" xfId="0" applyFont="1" applyFill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" name="Oval 1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3" name="Oval 3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" name="Oval 4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" name="Oval 5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6" name="Oval 6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7" name="Oval 7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8" name="Oval 8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9" name="Oval 9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0" name="Oval 10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1" name="Oval 11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2" name="Oval 12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3" name="Oval 13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4" name="Oval 14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5" name="Oval 15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6" name="Oval 16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4">
      <selection activeCell="M22" sqref="M22"/>
    </sheetView>
  </sheetViews>
  <sheetFormatPr defaultColWidth="6.125" defaultRowHeight="16.5"/>
  <cols>
    <col min="1" max="1" width="5.125" style="27" customWidth="1"/>
    <col min="2" max="2" width="6.375" style="66" customWidth="1"/>
    <col min="3" max="3" width="17.25390625" style="1" customWidth="1"/>
    <col min="4" max="4" width="6.375" style="193" hidden="1" customWidth="1"/>
    <col min="5" max="5" width="15.00390625" style="1" customWidth="1"/>
    <col min="6" max="6" width="5.125" style="27" customWidth="1"/>
    <col min="7" max="7" width="6.375" style="66" customWidth="1"/>
    <col min="8" max="8" width="16.75390625" style="1" customWidth="1"/>
    <col min="9" max="9" width="6.375" style="1" hidden="1" customWidth="1"/>
    <col min="10" max="10" width="15.25390625" style="1" customWidth="1"/>
    <col min="11" max="11" width="5.125" style="27" customWidth="1"/>
    <col min="12" max="12" width="6.375" style="66" customWidth="1"/>
    <col min="13" max="13" width="17.375" style="1" customWidth="1"/>
    <col min="14" max="14" width="6.375" style="1" hidden="1" customWidth="1"/>
    <col min="15" max="15" width="11.75390625" style="1" customWidth="1"/>
    <col min="16" max="16" width="5.125" style="27" customWidth="1"/>
    <col min="17" max="17" width="6.375" style="66" customWidth="1"/>
    <col min="18" max="18" width="17.875" style="1" customWidth="1"/>
    <col min="19" max="19" width="6.375" style="1" hidden="1" customWidth="1"/>
    <col min="20" max="20" width="15.375" style="1" customWidth="1"/>
    <col min="21" max="21" width="5.125" style="27" customWidth="1"/>
    <col min="22" max="22" width="6.375" style="49" customWidth="1"/>
    <col min="23" max="23" width="17.375" style="1" customWidth="1"/>
    <col min="24" max="24" width="6.375" style="1" hidden="1" customWidth="1"/>
    <col min="25" max="25" width="14.75390625" style="1" customWidth="1"/>
    <col min="26" max="26" width="14.625" style="1" customWidth="1"/>
    <col min="27" max="27" width="8.75390625" style="1" customWidth="1"/>
    <col min="28" max="16384" width="6.125" style="1" customWidth="1"/>
  </cols>
  <sheetData>
    <row r="1" spans="1:21" ht="20.25" customHeight="1">
      <c r="A1" s="245" t="s">
        <v>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1"/>
    </row>
    <row r="2" spans="1:21" ht="17.25" customHeight="1">
      <c r="A2" s="245" t="s">
        <v>61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1"/>
    </row>
    <row r="3" spans="1:25" s="2" customFormat="1" ht="29.25" customHeight="1" thickBot="1">
      <c r="A3" s="225" t="s">
        <v>91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</row>
    <row r="4" spans="1:26" s="4" customFormat="1" ht="24.75" customHeight="1">
      <c r="A4" s="268" t="s">
        <v>71</v>
      </c>
      <c r="B4" s="246">
        <v>41799</v>
      </c>
      <c r="C4" s="247"/>
      <c r="D4" s="247"/>
      <c r="E4" s="247"/>
      <c r="F4" s="248" t="s">
        <v>0</v>
      </c>
      <c r="G4" s="264">
        <f>B4+1</f>
        <v>41800</v>
      </c>
      <c r="H4" s="247"/>
      <c r="I4" s="247"/>
      <c r="J4" s="247"/>
      <c r="K4" s="244" t="s">
        <v>72</v>
      </c>
      <c r="L4" s="265">
        <f>G4+1</f>
        <v>41801</v>
      </c>
      <c r="M4" s="266"/>
      <c r="N4" s="266"/>
      <c r="O4" s="267"/>
      <c r="P4" s="261" t="s">
        <v>100</v>
      </c>
      <c r="Q4" s="264">
        <f>L4+1</f>
        <v>41802</v>
      </c>
      <c r="R4" s="247"/>
      <c r="S4" s="247"/>
      <c r="T4" s="247"/>
      <c r="U4" s="244" t="s">
        <v>71</v>
      </c>
      <c r="V4" s="264">
        <f>Q4+1</f>
        <v>41803</v>
      </c>
      <c r="W4" s="247"/>
      <c r="X4" s="247"/>
      <c r="Y4" s="247"/>
      <c r="Z4" s="67" t="s">
        <v>73</v>
      </c>
    </row>
    <row r="5" spans="1:26" s="4" customFormat="1" ht="21.75" customHeight="1">
      <c r="A5" s="228"/>
      <c r="B5" s="238" t="s">
        <v>74</v>
      </c>
      <c r="C5" s="263"/>
      <c r="D5" s="263"/>
      <c r="E5" s="68">
        <v>990</v>
      </c>
      <c r="F5" s="249"/>
      <c r="G5" s="238" t="s">
        <v>74</v>
      </c>
      <c r="H5" s="239"/>
      <c r="I5" s="239"/>
      <c r="J5" s="68">
        <f>990</f>
        <v>990</v>
      </c>
      <c r="K5" s="226"/>
      <c r="L5" s="235" t="s">
        <v>74</v>
      </c>
      <c r="M5" s="236"/>
      <c r="N5" s="237"/>
      <c r="O5" s="218">
        <f>990-166</f>
        <v>824</v>
      </c>
      <c r="P5" s="262"/>
      <c r="Q5" s="238" t="s">
        <v>74</v>
      </c>
      <c r="R5" s="239"/>
      <c r="S5" s="239"/>
      <c r="T5" s="68">
        <f>E5</f>
        <v>990</v>
      </c>
      <c r="U5" s="226"/>
      <c r="V5" s="238" t="s">
        <v>74</v>
      </c>
      <c r="W5" s="239"/>
      <c r="X5" s="239"/>
      <c r="Y5" s="68">
        <f>T5</f>
        <v>990</v>
      </c>
      <c r="Z5" s="69"/>
    </row>
    <row r="6" spans="1:26" s="4" customFormat="1" ht="22.5" customHeight="1">
      <c r="A6" s="229"/>
      <c r="B6" s="50" t="s">
        <v>62</v>
      </c>
      <c r="C6" s="70" t="s">
        <v>2</v>
      </c>
      <c r="D6" s="71" t="s">
        <v>3</v>
      </c>
      <c r="E6" s="72" t="s">
        <v>4</v>
      </c>
      <c r="F6" s="249"/>
      <c r="G6" s="50" t="s">
        <v>62</v>
      </c>
      <c r="H6" s="70" t="s">
        <v>2</v>
      </c>
      <c r="I6" s="71" t="s">
        <v>3</v>
      </c>
      <c r="J6" s="72" t="s">
        <v>4</v>
      </c>
      <c r="K6" s="226"/>
      <c r="L6" s="73" t="s">
        <v>62</v>
      </c>
      <c r="M6" s="240" t="s">
        <v>43</v>
      </c>
      <c r="N6" s="236"/>
      <c r="O6" s="237"/>
      <c r="P6" s="262"/>
      <c r="Q6" s="50" t="s">
        <v>62</v>
      </c>
      <c r="R6" s="70" t="s">
        <v>2</v>
      </c>
      <c r="S6" s="71" t="s">
        <v>3</v>
      </c>
      <c r="T6" s="72" t="s">
        <v>4</v>
      </c>
      <c r="U6" s="226"/>
      <c r="V6" s="74" t="s">
        <v>62</v>
      </c>
      <c r="W6" s="70" t="s">
        <v>2</v>
      </c>
      <c r="X6" s="71" t="s">
        <v>3</v>
      </c>
      <c r="Y6" s="72" t="s">
        <v>4</v>
      </c>
      <c r="Z6" s="75"/>
    </row>
    <row r="7" spans="1:26" s="24" customFormat="1" ht="21" customHeight="1">
      <c r="A7" s="257" t="s">
        <v>40</v>
      </c>
      <c r="B7" s="51" t="s">
        <v>63</v>
      </c>
      <c r="C7" s="28" t="s">
        <v>32</v>
      </c>
      <c r="D7" s="7">
        <v>1</v>
      </c>
      <c r="E7" s="201">
        <f>D7*$E$5</f>
        <v>990</v>
      </c>
      <c r="F7" s="249"/>
      <c r="G7" s="51"/>
      <c r="H7" s="77" t="s">
        <v>75</v>
      </c>
      <c r="I7" s="78">
        <v>3</v>
      </c>
      <c r="J7" s="79">
        <f>I7*$J$5/1000</f>
        <v>2.97</v>
      </c>
      <c r="K7" s="241" t="s">
        <v>97</v>
      </c>
      <c r="L7" s="52" t="s">
        <v>125</v>
      </c>
      <c r="M7" s="5" t="s">
        <v>104</v>
      </c>
      <c r="N7" s="7">
        <v>2</v>
      </c>
      <c r="O7" s="81">
        <f aca="true" t="shared" si="0" ref="O7:O20">N7*$O$5/1000</f>
        <v>1.648</v>
      </c>
      <c r="P7" s="239"/>
      <c r="Q7" s="51" t="s">
        <v>76</v>
      </c>
      <c r="R7" s="34" t="s">
        <v>28</v>
      </c>
      <c r="S7" s="9">
        <v>3</v>
      </c>
      <c r="T7" s="81">
        <f>S7*$T$5/1000</f>
        <v>2.97</v>
      </c>
      <c r="U7" s="223" t="s">
        <v>102</v>
      </c>
      <c r="V7" s="82" t="s">
        <v>63</v>
      </c>
      <c r="W7" s="5" t="s">
        <v>12</v>
      </c>
      <c r="X7" s="7">
        <v>60</v>
      </c>
      <c r="Y7" s="81">
        <f>X7*$Y$5/1000</f>
        <v>59.4</v>
      </c>
      <c r="Z7" s="75"/>
    </row>
    <row r="8" spans="1:26" s="24" customFormat="1" ht="21" customHeight="1">
      <c r="A8" s="258"/>
      <c r="B8" s="52" t="s">
        <v>66</v>
      </c>
      <c r="C8" s="40" t="s">
        <v>45</v>
      </c>
      <c r="D8" s="41">
        <v>1</v>
      </c>
      <c r="E8" s="205">
        <f>D8*$E$5/1000</f>
        <v>0.99</v>
      </c>
      <c r="F8" s="230" t="s">
        <v>94</v>
      </c>
      <c r="G8" s="52" t="s">
        <v>84</v>
      </c>
      <c r="H8" s="5" t="s">
        <v>122</v>
      </c>
      <c r="I8" s="7">
        <v>1</v>
      </c>
      <c r="J8" s="194">
        <f>I8*$J$5</f>
        <v>990</v>
      </c>
      <c r="K8" s="269"/>
      <c r="L8" s="52" t="s">
        <v>87</v>
      </c>
      <c r="M8" s="5" t="s">
        <v>105</v>
      </c>
      <c r="N8" s="7">
        <v>35</v>
      </c>
      <c r="O8" s="81">
        <f t="shared" si="0"/>
        <v>28.84</v>
      </c>
      <c r="P8" s="230" t="s">
        <v>9</v>
      </c>
      <c r="Q8" s="52" t="s">
        <v>63</v>
      </c>
      <c r="R8" s="11" t="s">
        <v>19</v>
      </c>
      <c r="S8" s="7">
        <v>40</v>
      </c>
      <c r="T8" s="81">
        <f>S8*$T$5/1000</f>
        <v>39.6</v>
      </c>
      <c r="U8" s="223"/>
      <c r="V8" s="84" t="s">
        <v>70</v>
      </c>
      <c r="W8" s="39" t="s">
        <v>53</v>
      </c>
      <c r="X8" s="7">
        <v>30</v>
      </c>
      <c r="Y8" s="81">
        <f>X8*$Y$5/1000</f>
        <v>29.7</v>
      </c>
      <c r="Z8" s="85"/>
    </row>
    <row r="9" spans="1:26" s="24" customFormat="1" ht="21" customHeight="1">
      <c r="A9" s="259"/>
      <c r="B9" s="52" t="s">
        <v>64</v>
      </c>
      <c r="C9" s="40" t="s">
        <v>13</v>
      </c>
      <c r="D9" s="33">
        <v>2</v>
      </c>
      <c r="E9" s="205">
        <f>D9*$E$5/1000</f>
        <v>1.98</v>
      </c>
      <c r="F9" s="231"/>
      <c r="G9" s="52" t="s">
        <v>64</v>
      </c>
      <c r="H9" s="5" t="s">
        <v>11</v>
      </c>
      <c r="I9" s="9">
        <v>1.5</v>
      </c>
      <c r="J9" s="83">
        <f>I9*$J$5/1000</f>
        <v>1.485</v>
      </c>
      <c r="K9" s="269"/>
      <c r="L9" s="52" t="s">
        <v>85</v>
      </c>
      <c r="M9" s="5" t="s">
        <v>106</v>
      </c>
      <c r="N9" s="7">
        <v>15</v>
      </c>
      <c r="O9" s="81">
        <f t="shared" si="0"/>
        <v>12.36</v>
      </c>
      <c r="P9" s="231"/>
      <c r="Q9" s="52" t="s">
        <v>64</v>
      </c>
      <c r="R9" s="11" t="s">
        <v>60</v>
      </c>
      <c r="S9" s="7">
        <v>48</v>
      </c>
      <c r="T9" s="81">
        <f>S9*$T$5/1000</f>
        <v>47.52</v>
      </c>
      <c r="U9" s="223"/>
      <c r="V9" s="84" t="s">
        <v>86</v>
      </c>
      <c r="W9" s="5" t="s">
        <v>49</v>
      </c>
      <c r="X9" s="7">
        <v>0.3</v>
      </c>
      <c r="Y9" s="80">
        <f>X9*$Y$5/1000</f>
        <v>0.297</v>
      </c>
      <c r="Z9" s="86"/>
    </row>
    <row r="10" spans="1:26" s="24" customFormat="1" ht="21" customHeight="1">
      <c r="A10" s="259"/>
      <c r="B10" s="53"/>
      <c r="C10" s="11"/>
      <c r="D10" s="7"/>
      <c r="E10" s="76"/>
      <c r="F10" s="231"/>
      <c r="G10" s="53" t="s">
        <v>64</v>
      </c>
      <c r="H10" s="5" t="s">
        <v>13</v>
      </c>
      <c r="I10" s="9">
        <v>1</v>
      </c>
      <c r="J10" s="83">
        <f>I10*$J$5/1000</f>
        <v>0.99</v>
      </c>
      <c r="K10" s="269"/>
      <c r="L10" s="52" t="s">
        <v>65</v>
      </c>
      <c r="M10" s="5" t="s">
        <v>107</v>
      </c>
      <c r="N10" s="7">
        <v>5</v>
      </c>
      <c r="O10" s="81">
        <f t="shared" si="0"/>
        <v>4.12</v>
      </c>
      <c r="P10" s="231"/>
      <c r="Q10" s="53" t="s">
        <v>87</v>
      </c>
      <c r="R10" s="11" t="s">
        <v>20</v>
      </c>
      <c r="S10" s="7">
        <v>5</v>
      </c>
      <c r="T10" s="196">
        <f>S10*$T$5/600</f>
        <v>8.25</v>
      </c>
      <c r="U10" s="223"/>
      <c r="V10" s="84" t="s">
        <v>86</v>
      </c>
      <c r="W10" s="5" t="s">
        <v>50</v>
      </c>
      <c r="X10" s="7">
        <v>3</v>
      </c>
      <c r="Y10" s="128">
        <f>X10*$Y$5/1000/1.5</f>
        <v>1.9800000000000002</v>
      </c>
      <c r="Z10" s="89"/>
    </row>
    <row r="11" spans="1:26" s="24" customFormat="1" ht="21" customHeight="1">
      <c r="A11" s="259"/>
      <c r="B11" s="52" t="s">
        <v>125</v>
      </c>
      <c r="C11" s="91" t="s">
        <v>54</v>
      </c>
      <c r="D11" s="203"/>
      <c r="E11" s="204">
        <v>20</v>
      </c>
      <c r="F11" s="231"/>
      <c r="G11" s="52"/>
      <c r="H11" s="5"/>
      <c r="I11" s="7"/>
      <c r="J11" s="83"/>
      <c r="K11" s="269"/>
      <c r="L11" s="52" t="s">
        <v>86</v>
      </c>
      <c r="M11" s="5" t="s">
        <v>108</v>
      </c>
      <c r="N11" s="7">
        <v>1.2</v>
      </c>
      <c r="O11" s="81">
        <f t="shared" si="0"/>
        <v>0.9887999999999999</v>
      </c>
      <c r="P11" s="231"/>
      <c r="Q11" s="52" t="s">
        <v>64</v>
      </c>
      <c r="R11" s="11" t="s">
        <v>13</v>
      </c>
      <c r="S11" s="7">
        <v>1</v>
      </c>
      <c r="T11" s="81">
        <f>S11*$T$5/1000</f>
        <v>0.99</v>
      </c>
      <c r="U11" s="223"/>
      <c r="V11" s="84"/>
      <c r="W11" s="90"/>
      <c r="X11" s="7"/>
      <c r="Y11" s="80"/>
      <c r="Z11" s="75"/>
    </row>
    <row r="12" spans="1:26" s="24" customFormat="1" ht="21" customHeight="1">
      <c r="A12" s="259"/>
      <c r="B12" s="52"/>
      <c r="C12" s="91" t="s">
        <v>44</v>
      </c>
      <c r="D12" s="92"/>
      <c r="E12" s="210" t="s">
        <v>135</v>
      </c>
      <c r="F12" s="231"/>
      <c r="G12" s="52"/>
      <c r="H12" s="93" t="s">
        <v>123</v>
      </c>
      <c r="I12" s="94"/>
      <c r="J12" s="197">
        <v>0.5</v>
      </c>
      <c r="K12" s="269"/>
      <c r="L12" s="95" t="s">
        <v>66</v>
      </c>
      <c r="M12" s="5" t="s">
        <v>109</v>
      </c>
      <c r="N12" s="7">
        <v>2.5</v>
      </c>
      <c r="O12" s="81">
        <f t="shared" si="0"/>
        <v>2.06</v>
      </c>
      <c r="P12" s="231"/>
      <c r="Q12" s="52"/>
      <c r="R12" s="10"/>
      <c r="S12" s="37"/>
      <c r="T12" s="80"/>
      <c r="U12" s="223"/>
      <c r="V12" s="84"/>
      <c r="W12" s="206" t="s">
        <v>112</v>
      </c>
      <c r="X12" s="207"/>
      <c r="Y12" s="198">
        <v>1</v>
      </c>
      <c r="Z12" s="85"/>
    </row>
    <row r="13" spans="1:26" s="24" customFormat="1" ht="21" customHeight="1">
      <c r="A13" s="259"/>
      <c r="B13" s="96"/>
      <c r="C13" s="91" t="s">
        <v>133</v>
      </c>
      <c r="D13" s="92"/>
      <c r="E13" s="210" t="s">
        <v>57</v>
      </c>
      <c r="F13" s="231"/>
      <c r="G13" s="96"/>
      <c r="H13" s="93" t="s">
        <v>21</v>
      </c>
      <c r="I13" s="94"/>
      <c r="J13" s="197">
        <v>0.5</v>
      </c>
      <c r="K13" s="269"/>
      <c r="L13" s="52"/>
      <c r="M13" s="5" t="s">
        <v>110</v>
      </c>
      <c r="N13" s="7"/>
      <c r="O13" s="80"/>
      <c r="P13" s="231"/>
      <c r="Q13" s="96" t="s">
        <v>125</v>
      </c>
      <c r="R13" s="97" t="s">
        <v>33</v>
      </c>
      <c r="S13" s="88"/>
      <c r="T13" s="81">
        <v>1</v>
      </c>
      <c r="U13" s="223"/>
      <c r="V13" s="84"/>
      <c r="W13" s="98"/>
      <c r="X13" s="98"/>
      <c r="Y13" s="80"/>
      <c r="Z13" s="85"/>
    </row>
    <row r="14" spans="1:26" s="24" customFormat="1" ht="21" customHeight="1">
      <c r="A14" s="259"/>
      <c r="B14" s="61"/>
      <c r="C14" s="87" t="s">
        <v>134</v>
      </c>
      <c r="D14" s="99"/>
      <c r="E14" s="210" t="s">
        <v>57</v>
      </c>
      <c r="F14" s="231"/>
      <c r="G14" s="96"/>
      <c r="H14" s="93" t="s">
        <v>48</v>
      </c>
      <c r="I14" s="94"/>
      <c r="J14" s="202">
        <v>1</v>
      </c>
      <c r="K14" s="269"/>
      <c r="L14" s="52"/>
      <c r="M14" s="97" t="s">
        <v>111</v>
      </c>
      <c r="N14" s="88"/>
      <c r="O14" s="214">
        <v>1</v>
      </c>
      <c r="P14" s="231"/>
      <c r="Q14" s="61"/>
      <c r="R14" s="10"/>
      <c r="S14" s="33"/>
      <c r="T14" s="80"/>
      <c r="U14" s="223"/>
      <c r="V14" s="84"/>
      <c r="W14" s="98"/>
      <c r="X14" s="98"/>
      <c r="Y14" s="80"/>
      <c r="Z14" s="85"/>
    </row>
    <row r="15" spans="1:26" s="24" customFormat="1" ht="21" customHeight="1">
      <c r="A15" s="259"/>
      <c r="B15" s="52"/>
      <c r="C15" s="100" t="s">
        <v>24</v>
      </c>
      <c r="D15" s="101"/>
      <c r="E15" s="210" t="s">
        <v>57</v>
      </c>
      <c r="F15" s="231"/>
      <c r="G15" s="52"/>
      <c r="H15" s="93"/>
      <c r="I15" s="94"/>
      <c r="J15" s="83"/>
      <c r="K15" s="269"/>
      <c r="L15" s="54"/>
      <c r="M15" s="215" t="s">
        <v>139</v>
      </c>
      <c r="N15" s="216"/>
      <c r="O15" s="217"/>
      <c r="P15" s="231"/>
      <c r="Q15" s="52"/>
      <c r="R15" s="10"/>
      <c r="S15" s="33"/>
      <c r="T15" s="102"/>
      <c r="U15" s="223"/>
      <c r="V15" s="84"/>
      <c r="W15" s="98"/>
      <c r="X15" s="98"/>
      <c r="Y15" s="80"/>
      <c r="Z15" s="75"/>
    </row>
    <row r="16" spans="1:26" s="4" customFormat="1" ht="21" customHeight="1">
      <c r="A16" s="260"/>
      <c r="B16" s="55"/>
      <c r="C16" s="103" t="s">
        <v>77</v>
      </c>
      <c r="D16" s="104">
        <f>SUM(D9:D15)</f>
        <v>2</v>
      </c>
      <c r="E16" s="105">
        <f>SUM(E7:E13)</f>
        <v>1012.97</v>
      </c>
      <c r="F16" s="231"/>
      <c r="G16" s="55"/>
      <c r="H16" s="106" t="s">
        <v>77</v>
      </c>
      <c r="I16" s="107">
        <f>SUM(I8:I15)</f>
        <v>3.5</v>
      </c>
      <c r="J16" s="102">
        <f>SUM(J9:J13)</f>
        <v>3.475</v>
      </c>
      <c r="K16" s="270"/>
      <c r="L16" s="108"/>
      <c r="M16" s="109"/>
      <c r="N16" s="37"/>
      <c r="O16" s="80"/>
      <c r="P16" s="231"/>
      <c r="Q16" s="55"/>
      <c r="R16" s="110" t="s">
        <v>77</v>
      </c>
      <c r="S16" s="110">
        <f>SUM(S8:S15)</f>
        <v>94</v>
      </c>
      <c r="T16" s="111">
        <f>SUM(T9:T13)</f>
        <v>57.760000000000005</v>
      </c>
      <c r="U16" s="223"/>
      <c r="V16" s="112"/>
      <c r="W16" s="110" t="s">
        <v>77</v>
      </c>
      <c r="X16" s="110">
        <f>SUM(X7:X15)</f>
        <v>93.3</v>
      </c>
      <c r="Y16" s="113">
        <f>SUM(Y7:Y13)</f>
        <v>92.377</v>
      </c>
      <c r="Z16" s="86"/>
    </row>
    <row r="17" spans="1:26" s="24" customFormat="1" ht="21" customHeight="1">
      <c r="A17" s="254" t="s">
        <v>92</v>
      </c>
      <c r="B17" s="52" t="s">
        <v>64</v>
      </c>
      <c r="C17" s="44" t="s">
        <v>126</v>
      </c>
      <c r="D17" s="45">
        <v>60</v>
      </c>
      <c r="E17" s="205">
        <f>D17*$E$5/1000</f>
        <v>59.4</v>
      </c>
      <c r="F17" s="232" t="s">
        <v>95</v>
      </c>
      <c r="G17" s="52" t="s">
        <v>70</v>
      </c>
      <c r="H17" s="16" t="s">
        <v>16</v>
      </c>
      <c r="I17" s="43">
        <v>40.5</v>
      </c>
      <c r="J17" s="195">
        <f>I17*$J$5/1000</f>
        <v>40.095</v>
      </c>
      <c r="K17" s="234" t="s">
        <v>98</v>
      </c>
      <c r="L17" s="56" t="s">
        <v>70</v>
      </c>
      <c r="M17" s="32" t="s">
        <v>113</v>
      </c>
      <c r="N17" s="7">
        <v>40</v>
      </c>
      <c r="O17" s="81">
        <f t="shared" si="0"/>
        <v>32.96</v>
      </c>
      <c r="P17" s="223" t="s">
        <v>10</v>
      </c>
      <c r="Q17" s="52" t="s">
        <v>65</v>
      </c>
      <c r="R17" s="28" t="s">
        <v>42</v>
      </c>
      <c r="S17" s="7">
        <v>7.5</v>
      </c>
      <c r="T17" s="81">
        <f>S17*$T$5/1000</f>
        <v>7.425</v>
      </c>
      <c r="U17" s="233" t="s">
        <v>41</v>
      </c>
      <c r="V17" s="60" t="s">
        <v>86</v>
      </c>
      <c r="W17" s="5" t="s">
        <v>51</v>
      </c>
      <c r="X17" s="42">
        <v>2</v>
      </c>
      <c r="Y17" s="199">
        <f>$Y$5/30</f>
        <v>33</v>
      </c>
      <c r="Z17" s="86"/>
    </row>
    <row r="18" spans="1:26" s="24" customFormat="1" ht="21" customHeight="1">
      <c r="A18" s="255"/>
      <c r="B18" s="52" t="s">
        <v>66</v>
      </c>
      <c r="C18" s="46" t="s">
        <v>15</v>
      </c>
      <c r="D18" s="47">
        <v>1</v>
      </c>
      <c r="E18" s="205">
        <f>D18*$E$5/1000</f>
        <v>0.99</v>
      </c>
      <c r="F18" s="223"/>
      <c r="G18" s="52" t="s">
        <v>64</v>
      </c>
      <c r="H18" s="16" t="s">
        <v>17</v>
      </c>
      <c r="I18" s="43">
        <v>5</v>
      </c>
      <c r="J18" s="195">
        <f>I18*$J$5/1000</f>
        <v>4.95</v>
      </c>
      <c r="K18" s="242"/>
      <c r="L18" s="52" t="s">
        <v>128</v>
      </c>
      <c r="M18" s="5" t="s">
        <v>114</v>
      </c>
      <c r="N18" s="7">
        <v>6</v>
      </c>
      <c r="O18" s="81">
        <f t="shared" si="0"/>
        <v>4.944</v>
      </c>
      <c r="P18" s="223"/>
      <c r="Q18" s="52" t="s">
        <v>84</v>
      </c>
      <c r="R18" s="28" t="s">
        <v>21</v>
      </c>
      <c r="S18" s="7">
        <v>20</v>
      </c>
      <c r="T18" s="81">
        <f>S18*$T$5/1000</f>
        <v>19.8</v>
      </c>
      <c r="U18" s="233"/>
      <c r="V18" s="60" t="s">
        <v>86</v>
      </c>
      <c r="W18" s="5" t="s">
        <v>52</v>
      </c>
      <c r="X18" s="42">
        <v>2</v>
      </c>
      <c r="Y18" s="199">
        <f>$Y$5/30</f>
        <v>33</v>
      </c>
      <c r="Z18" s="85"/>
    </row>
    <row r="19" spans="1:26" s="24" customFormat="1" ht="21" customHeight="1">
      <c r="A19" s="255"/>
      <c r="B19" s="52" t="s">
        <v>85</v>
      </c>
      <c r="C19" s="46" t="s">
        <v>46</v>
      </c>
      <c r="D19" s="47">
        <v>8.5</v>
      </c>
      <c r="E19" s="205">
        <f>D19*$E$5/1000</f>
        <v>8.415</v>
      </c>
      <c r="F19" s="223"/>
      <c r="G19" s="52" t="s">
        <v>64</v>
      </c>
      <c r="H19" s="16" t="s">
        <v>18</v>
      </c>
      <c r="I19" s="43">
        <v>30</v>
      </c>
      <c r="J19" s="195">
        <f>I19*$J$5/1000</f>
        <v>29.7</v>
      </c>
      <c r="K19" s="242"/>
      <c r="L19" s="52" t="s">
        <v>70</v>
      </c>
      <c r="M19" s="5" t="s">
        <v>115</v>
      </c>
      <c r="N19" s="7">
        <v>10</v>
      </c>
      <c r="O19" s="81">
        <f t="shared" si="0"/>
        <v>8.24</v>
      </c>
      <c r="P19" s="223"/>
      <c r="Q19" s="52" t="s">
        <v>64</v>
      </c>
      <c r="R19" s="28" t="s">
        <v>137</v>
      </c>
      <c r="S19" s="7">
        <v>45</v>
      </c>
      <c r="T19" s="81">
        <f>S19*$T$5/1000</f>
        <v>44.55</v>
      </c>
      <c r="U19" s="233"/>
      <c r="V19" s="60" t="s">
        <v>64</v>
      </c>
      <c r="W19" s="5" t="s">
        <v>138</v>
      </c>
      <c r="X19" s="7">
        <v>70</v>
      </c>
      <c r="Y19" s="81">
        <f>X19*$Y$5/1000</f>
        <v>69.3</v>
      </c>
      <c r="Z19" s="86"/>
    </row>
    <row r="20" spans="1:26" s="24" customFormat="1" ht="21" customHeight="1">
      <c r="A20" s="255"/>
      <c r="B20" s="52" t="s">
        <v>85</v>
      </c>
      <c r="C20" s="46" t="s">
        <v>47</v>
      </c>
      <c r="D20" s="47">
        <v>1.5</v>
      </c>
      <c r="E20" s="76">
        <f>D20*$E$5/1000</f>
        <v>1.485</v>
      </c>
      <c r="F20" s="223"/>
      <c r="G20" s="52" t="s">
        <v>65</v>
      </c>
      <c r="H20" s="16" t="s">
        <v>29</v>
      </c>
      <c r="I20" s="43">
        <v>5</v>
      </c>
      <c r="J20" s="195">
        <f>I20*$J$5/1000</f>
        <v>4.95</v>
      </c>
      <c r="K20" s="242"/>
      <c r="L20" s="52" t="s">
        <v>68</v>
      </c>
      <c r="M20" s="5" t="s">
        <v>116</v>
      </c>
      <c r="N20" s="7">
        <v>20</v>
      </c>
      <c r="O20" s="81">
        <f t="shared" si="0"/>
        <v>16.48</v>
      </c>
      <c r="P20" s="223"/>
      <c r="Q20" s="52" t="s">
        <v>131</v>
      </c>
      <c r="R20" s="28" t="s">
        <v>22</v>
      </c>
      <c r="S20" s="7">
        <v>10</v>
      </c>
      <c r="T20" s="81">
        <f>S20*$T$5/1000</f>
        <v>9.9</v>
      </c>
      <c r="U20" s="233"/>
      <c r="V20" s="60" t="s">
        <v>64</v>
      </c>
      <c r="W20" s="5" t="s">
        <v>13</v>
      </c>
      <c r="X20" s="7">
        <v>1</v>
      </c>
      <c r="Y20" s="81">
        <f>X20*$Y$5/1000</f>
        <v>0.99</v>
      </c>
      <c r="Z20" s="89"/>
    </row>
    <row r="21" spans="1:26" s="24" customFormat="1" ht="21" customHeight="1">
      <c r="A21" s="255"/>
      <c r="B21" s="52" t="s">
        <v>66</v>
      </c>
      <c r="C21" s="46" t="s">
        <v>23</v>
      </c>
      <c r="D21" s="47">
        <v>1</v>
      </c>
      <c r="E21" s="208">
        <f>D21*$E$5/1000</f>
        <v>0.99</v>
      </c>
      <c r="F21" s="223"/>
      <c r="G21" s="52" t="s">
        <v>88</v>
      </c>
      <c r="H21" s="16" t="s">
        <v>14</v>
      </c>
      <c r="I21" s="43">
        <v>3</v>
      </c>
      <c r="J21" s="195">
        <f>I21*$J$5/1000</f>
        <v>2.97</v>
      </c>
      <c r="K21" s="242"/>
      <c r="L21" s="52" t="s">
        <v>87</v>
      </c>
      <c r="M21" s="97" t="s">
        <v>136</v>
      </c>
      <c r="N21" s="88"/>
      <c r="O21" s="214">
        <v>1</v>
      </c>
      <c r="P21" s="223"/>
      <c r="Q21" s="52"/>
      <c r="R21" s="28" t="s">
        <v>59</v>
      </c>
      <c r="S21" s="7"/>
      <c r="T21" s="209">
        <v>1</v>
      </c>
      <c r="U21" s="233"/>
      <c r="V21" s="60"/>
      <c r="W21" s="116"/>
      <c r="X21" s="117"/>
      <c r="Y21" s="80"/>
      <c r="Z21" s="86"/>
    </row>
    <row r="22" spans="1:26" s="24" customFormat="1" ht="21" customHeight="1">
      <c r="A22" s="255"/>
      <c r="B22" s="56"/>
      <c r="C22" s="211" t="s">
        <v>55</v>
      </c>
      <c r="D22" s="88"/>
      <c r="E22" s="210" t="s">
        <v>57</v>
      </c>
      <c r="F22" s="223"/>
      <c r="G22" s="56"/>
      <c r="H22" s="118"/>
      <c r="I22" s="13"/>
      <c r="J22" s="83"/>
      <c r="K22" s="242"/>
      <c r="L22" s="52"/>
      <c r="M22" s="12"/>
      <c r="N22" s="115"/>
      <c r="O22" s="80"/>
      <c r="P22" s="223"/>
      <c r="Q22" s="52"/>
      <c r="R22" s="114"/>
      <c r="S22" s="8"/>
      <c r="T22" s="80"/>
      <c r="U22" s="233"/>
      <c r="V22" s="59"/>
      <c r="W22" s="119"/>
      <c r="X22" s="120"/>
      <c r="Y22" s="80"/>
      <c r="Z22" s="75"/>
    </row>
    <row r="23" spans="1:26" s="24" customFormat="1" ht="21" customHeight="1">
      <c r="A23" s="255"/>
      <c r="B23" s="57"/>
      <c r="C23" s="212" t="s">
        <v>56</v>
      </c>
      <c r="D23" s="213"/>
      <c r="E23" s="210" t="s">
        <v>57</v>
      </c>
      <c r="F23" s="223"/>
      <c r="G23" s="57"/>
      <c r="H23" s="121"/>
      <c r="I23" s="122"/>
      <c r="J23" s="83"/>
      <c r="K23" s="242"/>
      <c r="L23" s="57"/>
      <c r="M23" s="123"/>
      <c r="N23" s="115"/>
      <c r="O23" s="80"/>
      <c r="P23" s="223"/>
      <c r="Q23" s="52"/>
      <c r="R23" s="40"/>
      <c r="S23" s="33"/>
      <c r="T23" s="80"/>
      <c r="U23" s="233"/>
      <c r="V23" s="59"/>
      <c r="W23" s="119"/>
      <c r="X23" s="120"/>
      <c r="Y23" s="80"/>
      <c r="Z23" s="86"/>
    </row>
    <row r="24" spans="1:26" s="4" customFormat="1" ht="21" customHeight="1">
      <c r="A24" s="256"/>
      <c r="B24" s="58"/>
      <c r="C24" s="110" t="s">
        <v>77</v>
      </c>
      <c r="D24" s="124">
        <f>SUM(D17:D23)</f>
        <v>72</v>
      </c>
      <c r="E24" s="105">
        <f>SUM(E17:E23)</f>
        <v>71.28</v>
      </c>
      <c r="F24" s="223"/>
      <c r="G24" s="58"/>
      <c r="H24" s="110" t="s">
        <v>77</v>
      </c>
      <c r="I24" s="110">
        <f>SUM(I17:I23)</f>
        <v>83.5</v>
      </c>
      <c r="J24" s="113">
        <f>SUM(J17:J22)</f>
        <v>82.665</v>
      </c>
      <c r="K24" s="243"/>
      <c r="L24" s="58"/>
      <c r="M24" s="110" t="s">
        <v>77</v>
      </c>
      <c r="N24" s="110">
        <f>SUM(N17:N23)</f>
        <v>76</v>
      </c>
      <c r="O24" s="113">
        <f>SUM(O17:O22)</f>
        <v>63.62400000000001</v>
      </c>
      <c r="P24" s="223"/>
      <c r="Q24" s="58"/>
      <c r="R24" s="110" t="s">
        <v>77</v>
      </c>
      <c r="S24" s="110">
        <f>SUM(S17:S23)</f>
        <v>82.5</v>
      </c>
      <c r="T24" s="113">
        <f>SUM(T17:T22)</f>
        <v>82.67500000000001</v>
      </c>
      <c r="U24" s="233"/>
      <c r="V24" s="125"/>
      <c r="W24" s="110" t="s">
        <v>77</v>
      </c>
      <c r="X24" s="110">
        <f>SUM(X17:X23)</f>
        <v>75</v>
      </c>
      <c r="Y24" s="111">
        <f>SUM(Y17:Y23)</f>
        <v>136.29000000000002</v>
      </c>
      <c r="Z24" s="85"/>
    </row>
    <row r="25" spans="1:26" s="24" customFormat="1" ht="21" customHeight="1">
      <c r="A25" s="227" t="s">
        <v>8</v>
      </c>
      <c r="B25" s="56" t="s">
        <v>64</v>
      </c>
      <c r="C25" s="126" t="s">
        <v>8</v>
      </c>
      <c r="D25" s="122">
        <v>71</v>
      </c>
      <c r="E25" s="205">
        <f>D25*$E$5/1000</f>
        <v>70.29</v>
      </c>
      <c r="F25" s="226" t="s">
        <v>78</v>
      </c>
      <c r="G25" s="59" t="s">
        <v>69</v>
      </c>
      <c r="H25" s="126" t="s">
        <v>78</v>
      </c>
      <c r="I25" s="122">
        <v>71</v>
      </c>
      <c r="J25" s="195">
        <f>I25*$J$5/1000</f>
        <v>70.29</v>
      </c>
      <c r="K25" s="226" t="s">
        <v>8</v>
      </c>
      <c r="L25" s="59"/>
      <c r="M25" s="123"/>
      <c r="N25" s="115"/>
      <c r="O25" s="81">
        <f>N25*$O$5/1000</f>
        <v>0</v>
      </c>
      <c r="P25" s="226" t="s">
        <v>78</v>
      </c>
      <c r="Q25" s="59" t="s">
        <v>69</v>
      </c>
      <c r="R25" s="126" t="s">
        <v>78</v>
      </c>
      <c r="S25" s="122">
        <v>71</v>
      </c>
      <c r="T25" s="195">
        <f>S25*$J$5/1000</f>
        <v>70.29</v>
      </c>
      <c r="U25" s="226" t="s">
        <v>8</v>
      </c>
      <c r="V25" s="59" t="s">
        <v>69</v>
      </c>
      <c r="W25" s="126" t="s">
        <v>78</v>
      </c>
      <c r="X25" s="122">
        <v>71</v>
      </c>
      <c r="Y25" s="81">
        <f>X25*$Y$5/1000</f>
        <v>70.29</v>
      </c>
      <c r="Z25" s="127"/>
    </row>
    <row r="26" spans="1:26" s="24" customFormat="1" ht="21" customHeight="1">
      <c r="A26" s="252"/>
      <c r="B26" s="56" t="s">
        <v>66</v>
      </c>
      <c r="C26" s="11" t="s">
        <v>124</v>
      </c>
      <c r="D26" s="122">
        <v>1</v>
      </c>
      <c r="E26" s="205">
        <f>D26*$E$5/1000</f>
        <v>0.99</v>
      </c>
      <c r="F26" s="253"/>
      <c r="G26" s="59" t="s">
        <v>66</v>
      </c>
      <c r="H26" s="11" t="s">
        <v>23</v>
      </c>
      <c r="I26" s="122">
        <v>1</v>
      </c>
      <c r="J26" s="128">
        <f>I26*$T$5/1000</f>
        <v>0.99</v>
      </c>
      <c r="K26" s="253"/>
      <c r="L26" s="59"/>
      <c r="M26" s="48"/>
      <c r="N26" s="18"/>
      <c r="O26" s="128">
        <v>0.1</v>
      </c>
      <c r="P26" s="253"/>
      <c r="Q26" s="59" t="s">
        <v>66</v>
      </c>
      <c r="R26" s="11" t="s">
        <v>23</v>
      </c>
      <c r="S26" s="122">
        <v>1</v>
      </c>
      <c r="T26" s="128">
        <f>S26*$T$5/1000</f>
        <v>0.99</v>
      </c>
      <c r="U26" s="226"/>
      <c r="V26" s="59" t="s">
        <v>66</v>
      </c>
      <c r="W26" s="11" t="s">
        <v>23</v>
      </c>
      <c r="X26" s="122">
        <v>1</v>
      </c>
      <c r="Y26" s="128">
        <f>X26*$Y$5/1000</f>
        <v>0.99</v>
      </c>
      <c r="Z26" s="129"/>
    </row>
    <row r="27" spans="1:26" s="24" customFormat="1" ht="21" customHeight="1">
      <c r="A27" s="252"/>
      <c r="B27" s="56"/>
      <c r="C27" s="130" t="s">
        <v>90</v>
      </c>
      <c r="D27" s="101"/>
      <c r="E27" s="210" t="s">
        <v>58</v>
      </c>
      <c r="F27" s="253"/>
      <c r="G27" s="60"/>
      <c r="H27" s="93"/>
      <c r="I27" s="122"/>
      <c r="J27" s="80"/>
      <c r="K27" s="253"/>
      <c r="L27" s="60"/>
      <c r="M27" s="126"/>
      <c r="N27" s="122"/>
      <c r="O27" s="80"/>
      <c r="P27" s="253"/>
      <c r="Q27" s="60"/>
      <c r="R27" s="121"/>
      <c r="S27" s="122"/>
      <c r="T27" s="80"/>
      <c r="U27" s="226"/>
      <c r="V27" s="60"/>
      <c r="W27" s="121"/>
      <c r="X27" s="122"/>
      <c r="Y27" s="80"/>
      <c r="Z27" s="131"/>
    </row>
    <row r="28" spans="1:26" s="24" customFormat="1" ht="21" customHeight="1">
      <c r="A28" s="252"/>
      <c r="B28" s="56"/>
      <c r="C28" s="130"/>
      <c r="D28" s="132"/>
      <c r="E28" s="76"/>
      <c r="F28" s="253"/>
      <c r="G28" s="56"/>
      <c r="H28" s="133"/>
      <c r="I28" s="132"/>
      <c r="J28" s="134"/>
      <c r="K28" s="253"/>
      <c r="L28" s="56"/>
      <c r="M28" s="135"/>
      <c r="N28" s="136"/>
      <c r="O28" s="80"/>
      <c r="P28" s="253"/>
      <c r="Q28" s="56"/>
      <c r="R28" s="31"/>
      <c r="S28" s="122"/>
      <c r="T28" s="80"/>
      <c r="U28" s="226"/>
      <c r="V28" s="59"/>
      <c r="W28" s="135"/>
      <c r="X28" s="136"/>
      <c r="Y28" s="80"/>
      <c r="Z28" s="129"/>
    </row>
    <row r="29" spans="1:26" s="24" customFormat="1" ht="21" customHeight="1">
      <c r="A29" s="252"/>
      <c r="B29" s="56"/>
      <c r="C29" s="121"/>
      <c r="D29" s="137"/>
      <c r="E29" s="122"/>
      <c r="F29" s="253"/>
      <c r="G29" s="56"/>
      <c r="H29" s="133"/>
      <c r="I29" s="132"/>
      <c r="J29" s="134"/>
      <c r="K29" s="253"/>
      <c r="L29" s="56"/>
      <c r="M29" s="138"/>
      <c r="N29" s="139"/>
      <c r="O29" s="139"/>
      <c r="P29" s="253"/>
      <c r="Q29" s="56"/>
      <c r="R29" s="140"/>
      <c r="S29" s="122"/>
      <c r="T29" s="80"/>
      <c r="U29" s="226"/>
      <c r="V29" s="59"/>
      <c r="W29" s="138"/>
      <c r="X29" s="139"/>
      <c r="Y29" s="122"/>
      <c r="Z29" s="129"/>
    </row>
    <row r="30" spans="1:26" s="4" customFormat="1" ht="21" customHeight="1">
      <c r="A30" s="252"/>
      <c r="B30" s="55"/>
      <c r="C30" s="103" t="s">
        <v>77</v>
      </c>
      <c r="D30" s="104">
        <f>SUM(D24:D29)</f>
        <v>144</v>
      </c>
      <c r="E30" s="105">
        <f>SUM(E24:E28)</f>
        <v>142.56</v>
      </c>
      <c r="F30" s="253"/>
      <c r="G30" s="55"/>
      <c r="H30" s="110" t="s">
        <v>77</v>
      </c>
      <c r="I30" s="110">
        <f>SUM(I25:I29)</f>
        <v>72</v>
      </c>
      <c r="J30" s="113">
        <f>SUM(J25:J29)</f>
        <v>71.28</v>
      </c>
      <c r="K30" s="253"/>
      <c r="L30" s="55"/>
      <c r="M30" s="110" t="s">
        <v>77</v>
      </c>
      <c r="N30" s="110">
        <f>SUM(N25:N29)</f>
        <v>0</v>
      </c>
      <c r="O30" s="113">
        <f>SUM(O25:O29)</f>
        <v>0.1</v>
      </c>
      <c r="P30" s="253"/>
      <c r="Q30" s="55"/>
      <c r="R30" s="110" t="s">
        <v>77</v>
      </c>
      <c r="S30" s="110">
        <f>SUM(S25:S29)</f>
        <v>72</v>
      </c>
      <c r="T30" s="113">
        <f>SUM(T25:T29)</f>
        <v>71.28</v>
      </c>
      <c r="U30" s="226"/>
      <c r="V30" s="112"/>
      <c r="W30" s="110" t="s">
        <v>77</v>
      </c>
      <c r="X30" s="110">
        <f>SUM(X25:X29)</f>
        <v>72</v>
      </c>
      <c r="Y30" s="141">
        <f>SUM(Y25:Y29)</f>
        <v>71.28</v>
      </c>
      <c r="Z30" s="129"/>
    </row>
    <row r="31" spans="1:26" s="24" customFormat="1" ht="21" customHeight="1">
      <c r="A31" s="227" t="s">
        <v>93</v>
      </c>
      <c r="B31" s="52" t="s">
        <v>70</v>
      </c>
      <c r="C31" s="6" t="s">
        <v>121</v>
      </c>
      <c r="D31" s="8">
        <v>15</v>
      </c>
      <c r="E31" s="200">
        <f>D31*$E$5/1000/5</f>
        <v>2.9699999999999998</v>
      </c>
      <c r="F31" s="223" t="s">
        <v>96</v>
      </c>
      <c r="G31" s="60" t="s">
        <v>86</v>
      </c>
      <c r="H31" s="5" t="s">
        <v>25</v>
      </c>
      <c r="I31" s="7">
        <v>0.6</v>
      </c>
      <c r="J31" s="83">
        <f>I31*$J$5/1000</f>
        <v>0.594</v>
      </c>
      <c r="K31" s="226" t="s">
        <v>99</v>
      </c>
      <c r="L31" s="52" t="s">
        <v>129</v>
      </c>
      <c r="M31" s="142" t="s">
        <v>130</v>
      </c>
      <c r="N31" s="143">
        <v>1</v>
      </c>
      <c r="O31" s="199">
        <f>$O$5</f>
        <v>824</v>
      </c>
      <c r="P31" s="226" t="s">
        <v>101</v>
      </c>
      <c r="Q31" s="52" t="s">
        <v>64</v>
      </c>
      <c r="R31" s="5" t="s">
        <v>30</v>
      </c>
      <c r="S31" s="7">
        <v>35</v>
      </c>
      <c r="T31" s="81">
        <f>S31*$T$5/1000</f>
        <v>34.65</v>
      </c>
      <c r="U31" s="223" t="s">
        <v>103</v>
      </c>
      <c r="V31" s="60" t="s">
        <v>79</v>
      </c>
      <c r="W31" s="5" t="s">
        <v>118</v>
      </c>
      <c r="X31" s="7">
        <v>20</v>
      </c>
      <c r="Y31" s="81">
        <f>X31*$Y$5/1000</f>
        <v>19.8</v>
      </c>
      <c r="Z31" s="129"/>
    </row>
    <row r="32" spans="1:26" s="24" customFormat="1" ht="21" customHeight="1">
      <c r="A32" s="228"/>
      <c r="B32" s="52" t="s">
        <v>127</v>
      </c>
      <c r="C32" s="114" t="s">
        <v>119</v>
      </c>
      <c r="D32" s="8">
        <v>10</v>
      </c>
      <c r="E32" s="205">
        <f>D32*$E$5/1000</f>
        <v>9.9</v>
      </c>
      <c r="F32" s="223"/>
      <c r="G32" s="60" t="s">
        <v>67</v>
      </c>
      <c r="H32" s="5" t="s">
        <v>26</v>
      </c>
      <c r="I32" s="7">
        <v>26</v>
      </c>
      <c r="J32" s="195">
        <f>I32*$J$5/1000</f>
        <v>25.74</v>
      </c>
      <c r="K32" s="226"/>
      <c r="L32" s="52"/>
      <c r="M32" s="144"/>
      <c r="N32" s="145"/>
      <c r="O32" s="80"/>
      <c r="P32" s="226"/>
      <c r="Q32" s="52" t="s">
        <v>132</v>
      </c>
      <c r="R32" s="5" t="s">
        <v>6</v>
      </c>
      <c r="S32" s="33">
        <v>3</v>
      </c>
      <c r="T32" s="81">
        <f>S32*$T$5/1000</f>
        <v>2.97</v>
      </c>
      <c r="U32" s="223"/>
      <c r="V32" s="60" t="s">
        <v>89</v>
      </c>
      <c r="W32" s="5" t="s">
        <v>31</v>
      </c>
      <c r="X32" s="7"/>
      <c r="Y32" s="80"/>
      <c r="Z32" s="129"/>
    </row>
    <row r="33" spans="1:26" s="24" customFormat="1" ht="21" customHeight="1">
      <c r="A33" s="228"/>
      <c r="B33" s="52" t="s">
        <v>86</v>
      </c>
      <c r="C33" s="114" t="s">
        <v>120</v>
      </c>
      <c r="D33" s="8">
        <v>0.6</v>
      </c>
      <c r="E33" s="205">
        <f>D33*$E$5/1000</f>
        <v>0.594</v>
      </c>
      <c r="F33" s="223"/>
      <c r="G33" s="52" t="s">
        <v>83</v>
      </c>
      <c r="H33" s="5" t="s">
        <v>6</v>
      </c>
      <c r="I33" s="7">
        <v>3</v>
      </c>
      <c r="J33" s="195">
        <f>I33*$J$5/1000</f>
        <v>2.97</v>
      </c>
      <c r="K33" s="226"/>
      <c r="L33" s="52"/>
      <c r="M33" s="30"/>
      <c r="N33" s="146"/>
      <c r="O33" s="80"/>
      <c r="P33" s="226"/>
      <c r="Q33" s="52"/>
      <c r="R33" s="5"/>
      <c r="S33" s="7"/>
      <c r="T33" s="80"/>
      <c r="U33" s="223"/>
      <c r="V33" s="60"/>
      <c r="W33" s="5"/>
      <c r="X33" s="7"/>
      <c r="Y33" s="80"/>
      <c r="Z33" s="147"/>
    </row>
    <row r="34" spans="1:26" s="24" customFormat="1" ht="21" customHeight="1">
      <c r="A34" s="228"/>
      <c r="B34" s="108" t="s">
        <v>85</v>
      </c>
      <c r="C34" s="114" t="s">
        <v>106</v>
      </c>
      <c r="D34" s="29">
        <v>12</v>
      </c>
      <c r="E34" s="205">
        <f>D34*$E$5/1000</f>
        <v>11.88</v>
      </c>
      <c r="F34" s="223"/>
      <c r="G34" s="61" t="s">
        <v>64</v>
      </c>
      <c r="H34" s="5" t="s">
        <v>13</v>
      </c>
      <c r="I34" s="7">
        <v>0.4</v>
      </c>
      <c r="J34" s="83">
        <f>I34*$J$5/1000</f>
        <v>0.396</v>
      </c>
      <c r="K34" s="226"/>
      <c r="L34" s="61"/>
      <c r="M34" s="5"/>
      <c r="N34" s="7"/>
      <c r="O34" s="81"/>
      <c r="P34" s="226"/>
      <c r="Q34" s="61"/>
      <c r="R34" s="5"/>
      <c r="S34" s="7"/>
      <c r="T34" s="81"/>
      <c r="U34" s="223"/>
      <c r="V34" s="148"/>
      <c r="W34" s="28"/>
      <c r="X34" s="38"/>
      <c r="Y34" s="80"/>
      <c r="Z34" s="149"/>
    </row>
    <row r="35" spans="1:26" s="24" customFormat="1" ht="21" customHeight="1">
      <c r="A35" s="228"/>
      <c r="B35" s="108" t="s">
        <v>64</v>
      </c>
      <c r="C35" s="114" t="s">
        <v>117</v>
      </c>
      <c r="D35" s="33">
        <v>1</v>
      </c>
      <c r="E35" s="205">
        <f>D35*$E$5/1000</f>
        <v>0.99</v>
      </c>
      <c r="F35" s="223"/>
      <c r="G35" s="61" t="s">
        <v>88</v>
      </c>
      <c r="H35" s="5" t="s">
        <v>27</v>
      </c>
      <c r="I35" s="7">
        <v>3</v>
      </c>
      <c r="J35" s="195">
        <f>I35*$J$5/1000</f>
        <v>2.97</v>
      </c>
      <c r="K35" s="226"/>
      <c r="L35" s="61"/>
      <c r="M35" s="5"/>
      <c r="N35" s="7"/>
      <c r="O35" s="81"/>
      <c r="P35" s="226"/>
      <c r="Q35" s="61"/>
      <c r="R35" s="5"/>
      <c r="S35" s="7"/>
      <c r="T35" s="80"/>
      <c r="U35" s="223"/>
      <c r="V35" s="148"/>
      <c r="W35" s="17"/>
      <c r="X35" s="19"/>
      <c r="Y35" s="80"/>
      <c r="Z35" s="131"/>
    </row>
    <row r="36" spans="1:26" s="24" customFormat="1" ht="21" customHeight="1">
      <c r="A36" s="228"/>
      <c r="B36" s="56"/>
      <c r="C36" s="150"/>
      <c r="D36" s="122"/>
      <c r="E36" s="76"/>
      <c r="F36" s="223"/>
      <c r="G36" s="56"/>
      <c r="H36" s="31"/>
      <c r="I36" s="122"/>
      <c r="J36" s="83"/>
      <c r="K36" s="226"/>
      <c r="L36" s="56"/>
      <c r="M36" s="10"/>
      <c r="N36" s="151"/>
      <c r="O36" s="80"/>
      <c r="P36" s="226"/>
      <c r="Q36" s="56"/>
      <c r="R36" s="5"/>
      <c r="S36" s="7"/>
      <c r="T36" s="80"/>
      <c r="U36" s="223"/>
      <c r="V36" s="59"/>
      <c r="W36" s="28"/>
      <c r="X36" s="38"/>
      <c r="Y36" s="80"/>
      <c r="Z36" s="152"/>
    </row>
    <row r="37" spans="1:26" s="24" customFormat="1" ht="21" customHeight="1">
      <c r="A37" s="228"/>
      <c r="B37" s="56"/>
      <c r="C37" s="31"/>
      <c r="D37" s="122"/>
      <c r="E37" s="76"/>
      <c r="F37" s="223"/>
      <c r="G37" s="56"/>
      <c r="H37" s="31"/>
      <c r="I37" s="122"/>
      <c r="J37" s="81"/>
      <c r="K37" s="226"/>
      <c r="L37" s="56"/>
      <c r="M37" s="31"/>
      <c r="N37" s="122"/>
      <c r="O37" s="122"/>
      <c r="P37" s="226"/>
      <c r="Q37" s="56"/>
      <c r="R37" s="5"/>
      <c r="S37" s="7"/>
      <c r="T37" s="80"/>
      <c r="U37" s="223"/>
      <c r="V37" s="59"/>
      <c r="W37" s="31"/>
      <c r="X37" s="122"/>
      <c r="Y37" s="80"/>
      <c r="Z37" s="131"/>
    </row>
    <row r="38" spans="1:26" s="24" customFormat="1" ht="21" customHeight="1">
      <c r="A38" s="228"/>
      <c r="B38" s="56"/>
      <c r="C38" s="271" t="s">
        <v>34</v>
      </c>
      <c r="D38" s="272"/>
      <c r="E38" s="273"/>
      <c r="F38" s="223"/>
      <c r="G38" s="56"/>
      <c r="H38" s="31"/>
      <c r="I38" s="122"/>
      <c r="J38" s="153"/>
      <c r="K38" s="226"/>
      <c r="L38" s="56"/>
      <c r="M38" s="14"/>
      <c r="N38" s="15"/>
      <c r="O38" s="154"/>
      <c r="P38" s="226"/>
      <c r="Q38" s="56"/>
      <c r="R38" s="122"/>
      <c r="S38" s="122"/>
      <c r="T38" s="122"/>
      <c r="U38" s="223"/>
      <c r="V38" s="59"/>
      <c r="W38" s="31"/>
      <c r="X38" s="122"/>
      <c r="Y38" s="122"/>
      <c r="Z38" s="131"/>
    </row>
    <row r="39" spans="1:26" s="4" customFormat="1" ht="21.75" customHeight="1">
      <c r="A39" s="229"/>
      <c r="B39" s="58"/>
      <c r="C39" s="110" t="s">
        <v>77</v>
      </c>
      <c r="D39" s="110">
        <f>SUM(D31:D38)</f>
        <v>38.6</v>
      </c>
      <c r="E39" s="105">
        <f>SUM(E33:E37)</f>
        <v>13.464</v>
      </c>
      <c r="F39" s="223"/>
      <c r="G39" s="58"/>
      <c r="H39" s="110" t="s">
        <v>77</v>
      </c>
      <c r="I39" s="110">
        <f>SUM(I31:I38)</f>
        <v>33</v>
      </c>
      <c r="J39" s="113">
        <f>SUM(J31:J38)</f>
        <v>32.67</v>
      </c>
      <c r="K39" s="226"/>
      <c r="L39" s="58"/>
      <c r="M39" s="110" t="s">
        <v>77</v>
      </c>
      <c r="N39" s="110">
        <f>SUM(N31:N38)</f>
        <v>1</v>
      </c>
      <c r="O39" s="113">
        <f>SUM(O31:O38)</f>
        <v>824</v>
      </c>
      <c r="P39" s="226"/>
      <c r="Q39" s="58"/>
      <c r="R39" s="110" t="s">
        <v>77</v>
      </c>
      <c r="S39" s="110">
        <f>SUM(S31:S38)</f>
        <v>38</v>
      </c>
      <c r="T39" s="113">
        <f>SUM(T31:T38)</f>
        <v>37.62</v>
      </c>
      <c r="U39" s="223"/>
      <c r="V39" s="125"/>
      <c r="W39" s="110" t="s">
        <v>77</v>
      </c>
      <c r="X39" s="110">
        <f>SUM(X31:X38)</f>
        <v>20</v>
      </c>
      <c r="Y39" s="111">
        <f>SUM(Y31:Y38)</f>
        <v>19.8</v>
      </c>
      <c r="Z39" s="155"/>
    </row>
    <row r="40" spans="1:26" s="3" customFormat="1" ht="26.25" customHeight="1" thickBot="1">
      <c r="A40" s="20"/>
      <c r="B40" s="250" t="s">
        <v>1</v>
      </c>
      <c r="C40" s="251"/>
      <c r="D40" s="156"/>
      <c r="E40" s="23">
        <f>E5</f>
        <v>990</v>
      </c>
      <c r="F40" s="22"/>
      <c r="G40" s="21"/>
      <c r="H40" s="21"/>
      <c r="I40" s="157"/>
      <c r="J40" s="23"/>
      <c r="K40" s="22"/>
      <c r="L40" s="158" t="s">
        <v>79</v>
      </c>
      <c r="M40" s="159" t="s">
        <v>80</v>
      </c>
      <c r="N40" s="158">
        <v>22</v>
      </c>
      <c r="O40" s="160">
        <f>N40*O5/1000</f>
        <v>18.128</v>
      </c>
      <c r="P40" s="161"/>
      <c r="Q40" s="250" t="s">
        <v>1</v>
      </c>
      <c r="R40" s="251"/>
      <c r="S40" s="156"/>
      <c r="T40" s="23">
        <f>T5</f>
        <v>990</v>
      </c>
      <c r="U40" s="162"/>
      <c r="V40" s="158" t="s">
        <v>79</v>
      </c>
      <c r="W40" s="159" t="s">
        <v>80</v>
      </c>
      <c r="X40" s="158">
        <v>22</v>
      </c>
      <c r="Y40" s="160">
        <f>X40*Y5/1000</f>
        <v>21.78</v>
      </c>
      <c r="Z40" s="163"/>
    </row>
    <row r="41" spans="1:26" s="4" customFormat="1" ht="16.5" customHeight="1">
      <c r="A41" s="219" t="s">
        <v>5</v>
      </c>
      <c r="B41" s="62"/>
      <c r="C41" s="164" t="s">
        <v>35</v>
      </c>
      <c r="D41" s="165"/>
      <c r="E41" s="166">
        <v>4.5</v>
      </c>
      <c r="F41" s="222" t="s">
        <v>5</v>
      </c>
      <c r="G41" s="62"/>
      <c r="H41" s="164" t="s">
        <v>35</v>
      </c>
      <c r="I41" s="165"/>
      <c r="J41" s="166">
        <v>4.1</v>
      </c>
      <c r="K41" s="222" t="s">
        <v>5</v>
      </c>
      <c r="L41" s="62"/>
      <c r="M41" s="164" t="s">
        <v>35</v>
      </c>
      <c r="N41" s="165"/>
      <c r="O41" s="166">
        <v>4.3</v>
      </c>
      <c r="P41" s="222" t="s">
        <v>5</v>
      </c>
      <c r="Q41" s="62"/>
      <c r="R41" s="164" t="s">
        <v>35</v>
      </c>
      <c r="S41" s="165"/>
      <c r="T41" s="166">
        <v>4.5</v>
      </c>
      <c r="U41" s="222" t="s">
        <v>5</v>
      </c>
      <c r="V41" s="167"/>
      <c r="W41" s="164" t="s">
        <v>35</v>
      </c>
      <c r="X41" s="165"/>
      <c r="Y41" s="166">
        <v>4.2</v>
      </c>
      <c r="Z41" s="168"/>
    </row>
    <row r="42" spans="1:26" s="4" customFormat="1" ht="16.5" customHeight="1">
      <c r="A42" s="220"/>
      <c r="B42" s="52"/>
      <c r="C42" s="25" t="s">
        <v>36</v>
      </c>
      <c r="D42" s="26"/>
      <c r="E42" s="169">
        <v>1.5</v>
      </c>
      <c r="F42" s="223"/>
      <c r="G42" s="52"/>
      <c r="H42" s="25" t="s">
        <v>36</v>
      </c>
      <c r="I42" s="26"/>
      <c r="J42" s="169">
        <v>1.6</v>
      </c>
      <c r="K42" s="223"/>
      <c r="L42" s="52"/>
      <c r="M42" s="25" t="s">
        <v>36</v>
      </c>
      <c r="N42" s="26"/>
      <c r="O42" s="169">
        <v>0.3</v>
      </c>
      <c r="P42" s="223"/>
      <c r="Q42" s="52"/>
      <c r="R42" s="25" t="s">
        <v>36</v>
      </c>
      <c r="S42" s="26"/>
      <c r="T42" s="169">
        <v>1.7</v>
      </c>
      <c r="U42" s="223"/>
      <c r="V42" s="35"/>
      <c r="W42" s="25" t="s">
        <v>36</v>
      </c>
      <c r="X42" s="26"/>
      <c r="Y42" s="169">
        <v>1.54</v>
      </c>
      <c r="Z42" s="170"/>
    </row>
    <row r="43" spans="1:26" s="4" customFormat="1" ht="16.5" customHeight="1">
      <c r="A43" s="220"/>
      <c r="B43" s="52"/>
      <c r="C43" s="25" t="s">
        <v>37</v>
      </c>
      <c r="D43" s="26"/>
      <c r="E43" s="169">
        <v>1</v>
      </c>
      <c r="F43" s="223"/>
      <c r="G43" s="52"/>
      <c r="H43" s="25" t="s">
        <v>37</v>
      </c>
      <c r="I43" s="26"/>
      <c r="J43" s="169"/>
      <c r="K43" s="223"/>
      <c r="L43" s="52"/>
      <c r="M43" s="25" t="s">
        <v>37</v>
      </c>
      <c r="N43" s="26"/>
      <c r="O43" s="169"/>
      <c r="P43" s="223"/>
      <c r="Q43" s="52"/>
      <c r="R43" s="25" t="s">
        <v>37</v>
      </c>
      <c r="S43" s="26"/>
      <c r="T43" s="169">
        <v>1</v>
      </c>
      <c r="U43" s="223"/>
      <c r="V43" s="35"/>
      <c r="W43" s="25" t="s">
        <v>37</v>
      </c>
      <c r="X43" s="26"/>
      <c r="Y43" s="169"/>
      <c r="Z43" s="170"/>
    </row>
    <row r="44" spans="1:26" s="4" customFormat="1" ht="16.5" customHeight="1">
      <c r="A44" s="220"/>
      <c r="B44" s="52"/>
      <c r="C44" s="25" t="s">
        <v>38</v>
      </c>
      <c r="D44" s="26"/>
      <c r="E44" s="169">
        <v>2.8</v>
      </c>
      <c r="F44" s="223"/>
      <c r="G44" s="52"/>
      <c r="H44" s="25" t="s">
        <v>38</v>
      </c>
      <c r="I44" s="26"/>
      <c r="J44" s="169">
        <v>3.5</v>
      </c>
      <c r="K44" s="223"/>
      <c r="L44" s="52"/>
      <c r="M44" s="25" t="s">
        <v>38</v>
      </c>
      <c r="N44" s="26"/>
      <c r="O44" s="169">
        <v>3.5</v>
      </c>
      <c r="P44" s="223"/>
      <c r="Q44" s="52"/>
      <c r="R44" s="25" t="s">
        <v>38</v>
      </c>
      <c r="S44" s="26"/>
      <c r="T44" s="169">
        <v>2</v>
      </c>
      <c r="U44" s="223"/>
      <c r="V44" s="35"/>
      <c r="W44" s="25" t="s">
        <v>38</v>
      </c>
      <c r="X44" s="26"/>
      <c r="Y44" s="169">
        <v>3</v>
      </c>
      <c r="Z44" s="170"/>
    </row>
    <row r="45" spans="1:26" s="4" customFormat="1" ht="16.5" customHeight="1">
      <c r="A45" s="220"/>
      <c r="B45" s="52"/>
      <c r="C45" s="25" t="s">
        <v>39</v>
      </c>
      <c r="D45" s="26"/>
      <c r="E45" s="169">
        <v>2</v>
      </c>
      <c r="F45" s="223"/>
      <c r="G45" s="52"/>
      <c r="H45" s="25" t="s">
        <v>39</v>
      </c>
      <c r="I45" s="26"/>
      <c r="J45" s="169">
        <v>2.8</v>
      </c>
      <c r="K45" s="223"/>
      <c r="L45" s="52"/>
      <c r="M45" s="25" t="s">
        <v>39</v>
      </c>
      <c r="N45" s="26"/>
      <c r="O45" s="169">
        <v>2</v>
      </c>
      <c r="P45" s="223"/>
      <c r="Q45" s="52"/>
      <c r="R45" s="25" t="s">
        <v>39</v>
      </c>
      <c r="S45" s="26"/>
      <c r="T45" s="169">
        <v>2.5</v>
      </c>
      <c r="U45" s="223"/>
      <c r="V45" s="35"/>
      <c r="W45" s="25" t="s">
        <v>39</v>
      </c>
      <c r="X45" s="26"/>
      <c r="Y45" s="169">
        <v>3</v>
      </c>
      <c r="Z45" s="170"/>
    </row>
    <row r="46" spans="1:26" s="4" customFormat="1" ht="16.5" customHeight="1" thickBot="1">
      <c r="A46" s="221"/>
      <c r="B46" s="63"/>
      <c r="C46" s="36" t="s">
        <v>5</v>
      </c>
      <c r="D46" s="171"/>
      <c r="E46" s="172">
        <f>E41*70+E42*25+E43*60+E44*83+E45*45</f>
        <v>734.9</v>
      </c>
      <c r="F46" s="224"/>
      <c r="G46" s="63"/>
      <c r="H46" s="36" t="s">
        <v>5</v>
      </c>
      <c r="I46" s="171"/>
      <c r="J46" s="172">
        <f>J41*70+J42*25+J43*60+J44*83+J45*45</f>
        <v>743.5</v>
      </c>
      <c r="K46" s="224"/>
      <c r="L46" s="63"/>
      <c r="M46" s="36" t="s">
        <v>5</v>
      </c>
      <c r="N46" s="171"/>
      <c r="O46" s="172">
        <f>O41*70+O42*25+O43*120+O44*83+O45*45</f>
        <v>689</v>
      </c>
      <c r="P46" s="224"/>
      <c r="Q46" s="63"/>
      <c r="R46" s="36" t="s">
        <v>5</v>
      </c>
      <c r="S46" s="171"/>
      <c r="T46" s="172">
        <f>T41*70+T42*25+T43*60+T44*83+T45*45</f>
        <v>696</v>
      </c>
      <c r="U46" s="224"/>
      <c r="V46" s="173"/>
      <c r="W46" s="36" t="s">
        <v>5</v>
      </c>
      <c r="X46" s="171"/>
      <c r="Y46" s="172">
        <f>Y41*70+Y42*25+Y43*60+Y44*83+Y45*45</f>
        <v>716.5</v>
      </c>
      <c r="Z46" s="174"/>
    </row>
    <row r="47" spans="1:26" s="185" customFormat="1" ht="21" customHeight="1">
      <c r="A47" s="175" t="s">
        <v>81</v>
      </c>
      <c r="B47" s="64"/>
      <c r="C47" s="176"/>
      <c r="D47" s="177"/>
      <c r="E47" s="178"/>
      <c r="F47" s="178"/>
      <c r="G47" s="64"/>
      <c r="H47" s="179"/>
      <c r="I47" s="179"/>
      <c r="J47" s="179"/>
      <c r="K47" s="180"/>
      <c r="L47" s="64"/>
      <c r="M47" s="180"/>
      <c r="N47" s="180"/>
      <c r="O47" s="180"/>
      <c r="P47" s="180"/>
      <c r="Q47" s="64"/>
      <c r="R47" s="180"/>
      <c r="S47" s="180"/>
      <c r="T47" s="180"/>
      <c r="U47" s="181"/>
      <c r="V47" s="182"/>
      <c r="W47" s="181"/>
      <c r="X47" s="181"/>
      <c r="Y47" s="183"/>
      <c r="Z47" s="184"/>
    </row>
    <row r="48" spans="1:26" ht="19.5" customHeight="1" thickBot="1">
      <c r="A48" s="186" t="s">
        <v>82</v>
      </c>
      <c r="B48" s="65"/>
      <c r="C48" s="187"/>
      <c r="D48" s="188"/>
      <c r="E48" s="188"/>
      <c r="F48" s="188"/>
      <c r="G48" s="65"/>
      <c r="H48" s="188"/>
      <c r="I48" s="188"/>
      <c r="J48" s="188"/>
      <c r="K48" s="188"/>
      <c r="L48" s="65"/>
      <c r="M48" s="188"/>
      <c r="N48" s="188"/>
      <c r="O48" s="189"/>
      <c r="P48" s="188"/>
      <c r="Q48" s="65"/>
      <c r="R48" s="188"/>
      <c r="S48" s="189"/>
      <c r="T48" s="188"/>
      <c r="U48" s="188"/>
      <c r="V48" s="190"/>
      <c r="W48" s="188"/>
      <c r="X48" s="189"/>
      <c r="Y48" s="191"/>
      <c r="Z48" s="192"/>
    </row>
  </sheetData>
  <sheetProtection/>
  <mergeCells count="47">
    <mergeCell ref="U41:U46"/>
    <mergeCell ref="B40:C40"/>
    <mergeCell ref="Q40:R40"/>
    <mergeCell ref="A41:A46"/>
    <mergeCell ref="F41:F46"/>
    <mergeCell ref="K41:K46"/>
    <mergeCell ref="P41:P46"/>
    <mergeCell ref="A25:A30"/>
    <mergeCell ref="F25:F30"/>
    <mergeCell ref="K25:K30"/>
    <mergeCell ref="P25:P30"/>
    <mergeCell ref="U25:U30"/>
    <mergeCell ref="A31:A39"/>
    <mergeCell ref="F31:F39"/>
    <mergeCell ref="K31:K39"/>
    <mergeCell ref="P31:P39"/>
    <mergeCell ref="U31:U39"/>
    <mergeCell ref="A7:A16"/>
    <mergeCell ref="U7:U16"/>
    <mergeCell ref="F8:F16"/>
    <mergeCell ref="P8:P16"/>
    <mergeCell ref="A17:A24"/>
    <mergeCell ref="F17:F24"/>
    <mergeCell ref="P17:P24"/>
    <mergeCell ref="U17:U24"/>
    <mergeCell ref="F4:F7"/>
    <mergeCell ref="G4:J4"/>
    <mergeCell ref="B5:D5"/>
    <mergeCell ref="G5:I5"/>
    <mergeCell ref="L5:N5"/>
    <mergeCell ref="Q5:S5"/>
    <mergeCell ref="V5:X5"/>
    <mergeCell ref="M6:O6"/>
    <mergeCell ref="K4:K6"/>
    <mergeCell ref="L4:O4"/>
    <mergeCell ref="P4:P7"/>
    <mergeCell ref="Q4:T4"/>
    <mergeCell ref="U4:U6"/>
    <mergeCell ref="V4:Y4"/>
    <mergeCell ref="K7:K16"/>
    <mergeCell ref="K17:K24"/>
    <mergeCell ref="C38:E38"/>
    <mergeCell ref="A1:T1"/>
    <mergeCell ref="A2:T2"/>
    <mergeCell ref="A3:Y3"/>
    <mergeCell ref="A4:A6"/>
    <mergeCell ref="B4:E4"/>
  </mergeCells>
  <printOptions/>
  <pageMargins left="0.35433070866141736" right="0.15748031496062992" top="0.07874015748031496" bottom="0.15748031496062992" header="0.15748031496062992" footer="0.1574803149606299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2014-06-05T05:49:03Z</cp:lastPrinted>
  <dcterms:created xsi:type="dcterms:W3CDTF">2010-03-11T01:50:16Z</dcterms:created>
  <dcterms:modified xsi:type="dcterms:W3CDTF">2014-06-06T06:35:22Z</dcterms:modified>
  <cp:category/>
  <cp:version/>
  <cp:contentType/>
  <cp:contentStatus/>
</cp:coreProperties>
</file>