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415" activeTab="0"/>
  </bookViews>
  <sheets>
    <sheet name="20" sheetId="1" r:id="rId1"/>
  </sheets>
  <definedNames>
    <definedName name="_xlnm.Print_Area" localSheetId="0">'20'!$A$1:$AE$48</definedName>
  </definedNames>
  <calcPr fullCalcOnLoad="1"/>
</workbook>
</file>

<file path=xl/sharedStrings.xml><?xml version="1.0" encoding="utf-8"?>
<sst xmlns="http://schemas.openxmlformats.org/spreadsheetml/2006/main" count="287" uniqueCount="135">
  <si>
    <t>糙米飯</t>
  </si>
  <si>
    <t>水果</t>
  </si>
  <si>
    <t>食材</t>
  </si>
  <si>
    <t>單量(g)</t>
  </si>
  <si>
    <t>數量</t>
  </si>
  <si>
    <t>熱量</t>
  </si>
  <si>
    <t>聯絡人:   徐郁媛</t>
  </si>
  <si>
    <t>青菜</t>
  </si>
  <si>
    <t>洋蔥去皮</t>
  </si>
  <si>
    <t>雞丁</t>
  </si>
  <si>
    <t>青蔥</t>
  </si>
  <si>
    <t>馬鈴薯去皮</t>
  </si>
  <si>
    <t>薑絲</t>
  </si>
  <si>
    <t>青椒</t>
  </si>
  <si>
    <t>三色丁</t>
  </si>
  <si>
    <t>玉米粒</t>
  </si>
  <si>
    <t>蒜末</t>
  </si>
  <si>
    <t>大白菜</t>
  </si>
  <si>
    <t>紅蘿蔔絲</t>
  </si>
  <si>
    <t>白蘿蔔</t>
  </si>
  <si>
    <t>鮑魚菇</t>
  </si>
  <si>
    <t>紅蘿蔔片</t>
  </si>
  <si>
    <t>西芹</t>
  </si>
  <si>
    <t>木耳絲</t>
  </si>
  <si>
    <t>紅椒</t>
  </si>
  <si>
    <t>黑胡椒粒600g</t>
  </si>
  <si>
    <t>花椒粒600G</t>
  </si>
  <si>
    <t>芹香魷魚翅</t>
  </si>
  <si>
    <t>魷魚翅</t>
  </si>
  <si>
    <t>玉米蘿蔔湯</t>
  </si>
  <si>
    <t>絲瓜蛋花湯</t>
  </si>
  <si>
    <t>洗選蛋</t>
  </si>
  <si>
    <t>黑芝麻</t>
  </si>
  <si>
    <t>7:00送祥安</t>
  </si>
  <si>
    <t>全穀根莖類</t>
  </si>
  <si>
    <t>蔬菜類</t>
  </si>
  <si>
    <t>水果類</t>
  </si>
  <si>
    <t>豆魚肉蛋類</t>
  </si>
  <si>
    <t>油脂堅果種子類</t>
  </si>
  <si>
    <t>醋溜雞丁</t>
  </si>
  <si>
    <t>環保蔬食餐</t>
  </si>
  <si>
    <t>椒麻炒雞</t>
  </si>
  <si>
    <t>18L沙拉油</t>
  </si>
  <si>
    <t>蔬菜薏仁湯</t>
  </si>
  <si>
    <t>鮮菇炒洋芋</t>
  </si>
  <si>
    <t>枸杞</t>
  </si>
  <si>
    <t>雞架</t>
  </si>
  <si>
    <t>薑末</t>
  </si>
  <si>
    <t>濃湯粉</t>
  </si>
  <si>
    <t>素火腿</t>
  </si>
  <si>
    <t>小薏仁(先送)</t>
  </si>
  <si>
    <t>1斤花袋</t>
  </si>
  <si>
    <t>菠蜜小果汁</t>
  </si>
  <si>
    <t>以上廚工分包</t>
  </si>
  <si>
    <t>玉豐全草苺夾心</t>
  </si>
  <si>
    <t>玉豐全巧克力夾心</t>
  </si>
  <si>
    <t>沙拉脫</t>
  </si>
  <si>
    <t>1件</t>
  </si>
  <si>
    <t>2桶</t>
  </si>
  <si>
    <t>原味奶粉400G</t>
  </si>
  <si>
    <t>統一醬油6L</t>
  </si>
  <si>
    <t>聯絡電話:  4200919-265  0935709482</t>
  </si>
  <si>
    <t>廠商</t>
  </si>
  <si>
    <t>普惠</t>
  </si>
  <si>
    <t>西螺</t>
  </si>
  <si>
    <t>佑豐</t>
  </si>
  <si>
    <t>家煥</t>
  </si>
  <si>
    <t>合豐</t>
  </si>
  <si>
    <t>聯宏</t>
  </si>
  <si>
    <t>縣農會</t>
  </si>
  <si>
    <t>津悅</t>
  </si>
  <si>
    <t>米食</t>
  </si>
  <si>
    <t>特餐</t>
  </si>
  <si>
    <t>一週乾料訂貨</t>
  </si>
  <si>
    <t>用餐人數</t>
  </si>
  <si>
    <t>糙米</t>
  </si>
  <si>
    <t>民族</t>
  </si>
  <si>
    <t>小計</t>
  </si>
  <si>
    <t>有機青菜</t>
  </si>
  <si>
    <t>華順</t>
  </si>
  <si>
    <t>非基因黃豆(先送)</t>
  </si>
  <si>
    <r>
      <t>蔬菜為預先排定</t>
    </r>
    <r>
      <rPr>
        <b/>
        <i/>
        <sz val="18"/>
        <color indexed="10"/>
        <rFont val="Times New Roman"/>
        <family val="1"/>
      </rPr>
      <t>.</t>
    </r>
    <r>
      <rPr>
        <b/>
        <i/>
        <sz val="18"/>
        <color indexed="10"/>
        <rFont val="標楷體"/>
        <family val="4"/>
      </rPr>
      <t>受天氣及採收期等因素影響</t>
    </r>
    <r>
      <rPr>
        <b/>
        <i/>
        <sz val="18"/>
        <color indexed="10"/>
        <rFont val="Times New Roman"/>
        <family val="1"/>
      </rPr>
      <t>.</t>
    </r>
    <r>
      <rPr>
        <b/>
        <i/>
        <sz val="18"/>
        <color indexed="10"/>
        <rFont val="標楷體"/>
        <family val="4"/>
      </rPr>
      <t>若有調動敬請見諒</t>
    </r>
  </si>
  <si>
    <t>表單設計：軒泰食品                單位主廚:                                         午餐秘書:                                         主任:                                            校長:</t>
  </si>
  <si>
    <t>福國</t>
  </si>
  <si>
    <t>福隆</t>
  </si>
  <si>
    <t>全國</t>
  </si>
  <si>
    <t>禾品</t>
  </si>
  <si>
    <t>咖哩魚片</t>
  </si>
  <si>
    <t>黑胡椒肉片</t>
  </si>
  <si>
    <t>宏旭</t>
  </si>
  <si>
    <t>辛春成</t>
  </si>
  <si>
    <t>百喬</t>
  </si>
  <si>
    <t>祥安國民小學102學年度第下學期第二十週午餐食譜設計表</t>
  </si>
  <si>
    <t>蔥燒豆腐</t>
  </si>
  <si>
    <t>青木瓜枸杞湯</t>
  </si>
  <si>
    <t>奶香什蔬燉飯</t>
  </si>
  <si>
    <t>黃金薯餅</t>
  </si>
  <si>
    <t>芝麻飯</t>
  </si>
  <si>
    <t>開陽錦菇長豆</t>
  </si>
  <si>
    <t>竹筍大骨湯</t>
  </si>
  <si>
    <t>小三角薯餅</t>
  </si>
  <si>
    <t>雞丁</t>
  </si>
  <si>
    <t>蒜花生</t>
  </si>
  <si>
    <t>小黃瓜</t>
  </si>
  <si>
    <t>乾辣椒</t>
  </si>
  <si>
    <t>烏醋</t>
  </si>
  <si>
    <t>紅蘿蔔絲</t>
  </si>
  <si>
    <t>鮑魚菇</t>
  </si>
  <si>
    <t>金針菇</t>
  </si>
  <si>
    <t>蝦米</t>
  </si>
  <si>
    <t>長豆</t>
  </si>
  <si>
    <t>西螺</t>
  </si>
  <si>
    <t>佑豐</t>
  </si>
  <si>
    <t>辛春成</t>
  </si>
  <si>
    <t>全國</t>
  </si>
  <si>
    <t>生竹筍</t>
  </si>
  <si>
    <t>大骨</t>
  </si>
  <si>
    <t>民辰</t>
  </si>
  <si>
    <t>欽泉</t>
  </si>
  <si>
    <t>超秦</t>
  </si>
  <si>
    <t>豆腐5k</t>
  </si>
  <si>
    <t>青木瓜</t>
  </si>
  <si>
    <t>咖哩粉600g</t>
  </si>
  <si>
    <t>祥亮</t>
  </si>
  <si>
    <t>絲瓜</t>
  </si>
  <si>
    <t>肉片</t>
  </si>
  <si>
    <t>鱈香片</t>
  </si>
  <si>
    <t>幼稚園已送,4丙不用餐</t>
  </si>
  <si>
    <r>
      <t>1甲不用餐</t>
    </r>
    <r>
      <rPr>
        <sz val="16"/>
        <color indexed="10"/>
        <rFont val="標楷體"/>
        <family val="4"/>
      </rPr>
      <t>30</t>
    </r>
    <r>
      <rPr>
        <sz val="16"/>
        <color indexed="18"/>
        <rFont val="標楷體"/>
        <family val="4"/>
      </rPr>
      <t>人</t>
    </r>
  </si>
  <si>
    <r>
      <rPr>
        <sz val="16"/>
        <color indexed="30"/>
        <rFont val="標楷體"/>
        <family val="4"/>
      </rPr>
      <t>2丁.3戊.4丙不用餐28+26+24</t>
    </r>
    <r>
      <rPr>
        <sz val="16"/>
        <rFont val="標楷體"/>
        <family val="4"/>
      </rPr>
      <t>共</t>
    </r>
    <r>
      <rPr>
        <sz val="16"/>
        <color indexed="10"/>
        <rFont val="標楷體"/>
        <family val="4"/>
      </rPr>
      <t>78人</t>
    </r>
  </si>
  <si>
    <t>南瓜</t>
  </si>
  <si>
    <t>豆雞</t>
  </si>
  <si>
    <t>蒟蒻片</t>
  </si>
  <si>
    <t>油豆片</t>
  </si>
  <si>
    <t>炸豆腸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</si>
</sst>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m&quot;月&quot;d&quot;日&quot;"/>
    <numFmt numFmtId="182" formatCode="0_);[Red]\(0\)"/>
    <numFmt numFmtId="183" formatCode="0.0_);[Red]\(0.0\)"/>
    <numFmt numFmtId="184" formatCode="mmm\-yyyy"/>
    <numFmt numFmtId="185" formatCode="000"/>
    <numFmt numFmtId="186" formatCode="m&quot;月&quot;d&quot;日(一)&quot;"/>
    <numFmt numFmtId="187" formatCode="m&quot;月&quot;d&quot;日(二)&quot;"/>
    <numFmt numFmtId="188" formatCode="m&quot;月&quot;d&quot;日(三)&quot;"/>
    <numFmt numFmtId="189" formatCode="m&quot;月&quot;d&quot;日(四)&quot;"/>
    <numFmt numFmtId="190" formatCode="m&quot;月&quot;d&quot;日(五)&quot;"/>
    <numFmt numFmtId="191" formatCode="m/d;@"/>
    <numFmt numFmtId="192" formatCode="m&quot;月&quot;d&quot;日(六)&quot;"/>
    <numFmt numFmtId="193" formatCode="#,###&quot;人&quot;"/>
    <numFmt numFmtId="194" formatCode="#,##0.0"/>
    <numFmt numFmtId="195" formatCode="#,###&quot;份&quot;"/>
    <numFmt numFmtId="196" formatCode="#,###&quot;桶&quot;"/>
    <numFmt numFmtId="197" formatCode="#,###&quot;包&quot;"/>
    <numFmt numFmtId="198" formatCode="#,###&quot;件&quot;"/>
    <numFmt numFmtId="199" formatCode="0_ "/>
    <numFmt numFmtId="200" formatCode="0.0"/>
    <numFmt numFmtId="201" formatCode="#,###&quot;盒&quot;"/>
    <numFmt numFmtId="202" formatCode="#,###&quot;份/人&quot;"/>
    <numFmt numFmtId="203" formatCode="#,###.0&quot;份&quot;"/>
    <numFmt numFmtId="204" formatCode="###&quot;大卡&quot;"/>
    <numFmt numFmtId="205" formatCode="#,###\w\w\u\l\6"/>
    <numFmt numFmtId="206" formatCode="###&quot;條&quot;"/>
    <numFmt numFmtId="207" formatCode="#,###&quot;個&quot;"/>
    <numFmt numFmtId="208" formatCode="#,###&quot;板&quot;"/>
    <numFmt numFmtId="209" formatCode="#,###&quot;份(當天)&quot;"/>
    <numFmt numFmtId="210" formatCode="#,###&quot;庫存&quot;"/>
    <numFmt numFmtId="211" formatCode="#,###&quot;粒&quot;"/>
    <numFmt numFmtId="212" formatCode="0.00_ "/>
    <numFmt numFmtId="213" formatCode="#,###&quot;瓶&quot;"/>
    <numFmt numFmtId="214" formatCode="#,###&quot;人/個&quot;"/>
    <numFmt numFmtId="215" formatCode="#,###&quot;塊&quot;"/>
    <numFmt numFmtId="216" formatCode="#,###.0&quot;人/個&quot;"/>
    <numFmt numFmtId="217" formatCode="0.000"/>
    <numFmt numFmtId="218" formatCode="#,###&quot;包&quot;\(&quot;素&quot;&quot;食&quot;\)"/>
    <numFmt numFmtId="219" formatCode="#,###&quot;個&quot;&quot;當&quot;&quot;天&quot;"/>
  </numFmts>
  <fonts count="97">
    <font>
      <sz val="12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2"/>
      <color indexed="10"/>
      <name val="標楷體"/>
      <family val="4"/>
    </font>
    <font>
      <b/>
      <sz val="16"/>
      <name val="標楷體"/>
      <family val="4"/>
    </font>
    <font>
      <b/>
      <sz val="14"/>
      <name val="新細明體"/>
      <family val="1"/>
    </font>
    <font>
      <sz val="17"/>
      <name val="標楷體"/>
      <family val="4"/>
    </font>
    <font>
      <sz val="17"/>
      <color indexed="10"/>
      <name val="標楷體"/>
      <family val="4"/>
    </font>
    <font>
      <b/>
      <sz val="17"/>
      <name val="標楷體"/>
      <family val="4"/>
    </font>
    <font>
      <sz val="16"/>
      <name val="標楷體"/>
      <family val="4"/>
    </font>
    <font>
      <i/>
      <sz val="11"/>
      <name val="標楷體"/>
      <family val="4"/>
    </font>
    <font>
      <sz val="18"/>
      <name val="標楷體"/>
      <family val="4"/>
    </font>
    <font>
      <i/>
      <sz val="12"/>
      <name val="標楷體"/>
      <family val="4"/>
    </font>
    <font>
      <sz val="16"/>
      <color indexed="8"/>
      <name val="標楷體"/>
      <family val="4"/>
    </font>
    <font>
      <sz val="16"/>
      <color indexed="10"/>
      <name val="標楷體"/>
      <family val="4"/>
    </font>
    <font>
      <sz val="18"/>
      <color indexed="10"/>
      <name val="標楷體"/>
      <family val="4"/>
    </font>
    <font>
      <b/>
      <sz val="16"/>
      <color indexed="10"/>
      <name val="標楷體"/>
      <family val="4"/>
    </font>
    <font>
      <sz val="16"/>
      <color indexed="12"/>
      <name val="標楷體"/>
      <family val="4"/>
    </font>
    <font>
      <sz val="16"/>
      <name val="Times New Roman"/>
      <family val="1"/>
    </font>
    <font>
      <b/>
      <sz val="14"/>
      <name val="標楷體"/>
      <family val="4"/>
    </font>
    <font>
      <sz val="14"/>
      <color indexed="8"/>
      <name val="標楷體"/>
      <family val="4"/>
    </font>
    <font>
      <sz val="14"/>
      <color indexed="10"/>
      <name val="標楷體"/>
      <family val="4"/>
    </font>
    <font>
      <i/>
      <sz val="12"/>
      <color indexed="10"/>
      <name val="標楷體"/>
      <family val="4"/>
    </font>
    <font>
      <sz val="12"/>
      <color indexed="10"/>
      <name val="新細明體"/>
      <family val="1"/>
    </font>
    <font>
      <b/>
      <sz val="12"/>
      <name val="標楷體"/>
      <family val="4"/>
    </font>
    <font>
      <sz val="17"/>
      <color indexed="8"/>
      <name val="標楷體"/>
      <family val="4"/>
    </font>
    <font>
      <sz val="12"/>
      <color indexed="10"/>
      <name val="Times New Roman"/>
      <family val="1"/>
    </font>
    <font>
      <b/>
      <sz val="24"/>
      <name val="標楷體"/>
      <family val="4"/>
    </font>
    <font>
      <sz val="17"/>
      <name val="新細明體"/>
      <family val="1"/>
    </font>
    <font>
      <sz val="15"/>
      <name val="標楷體"/>
      <family val="4"/>
    </font>
    <font>
      <sz val="15"/>
      <color indexed="8"/>
      <name val="標楷體"/>
      <family val="4"/>
    </font>
    <font>
      <b/>
      <i/>
      <sz val="18"/>
      <color indexed="10"/>
      <name val="標楷體"/>
      <family val="4"/>
    </font>
    <font>
      <b/>
      <i/>
      <sz val="18"/>
      <color indexed="10"/>
      <name val="Times New Roman"/>
      <family val="1"/>
    </font>
    <font>
      <b/>
      <i/>
      <sz val="22"/>
      <color indexed="10"/>
      <name val="標楷體"/>
      <family val="4"/>
    </font>
    <font>
      <b/>
      <i/>
      <sz val="22"/>
      <color indexed="8"/>
      <name val="標楷體"/>
      <family val="4"/>
    </font>
    <font>
      <i/>
      <sz val="22"/>
      <color indexed="10"/>
      <name val="標楷體"/>
      <family val="4"/>
    </font>
    <font>
      <b/>
      <i/>
      <sz val="12"/>
      <name val="標楷體"/>
      <family val="4"/>
    </font>
    <font>
      <i/>
      <sz val="22"/>
      <name val="標楷體"/>
      <family val="4"/>
    </font>
    <font>
      <sz val="16"/>
      <color indexed="18"/>
      <name val="標楷體"/>
      <family val="4"/>
    </font>
    <font>
      <sz val="16"/>
      <color indexed="3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i/>
      <sz val="12"/>
      <color indexed="8"/>
      <name val="標楷體"/>
      <family val="4"/>
    </font>
    <font>
      <sz val="16"/>
      <color indexed="10"/>
      <name val="Times New Roman"/>
      <family val="1"/>
    </font>
    <font>
      <b/>
      <sz val="17"/>
      <color indexed="10"/>
      <name val="標楷體"/>
      <family val="4"/>
    </font>
    <font>
      <b/>
      <sz val="17"/>
      <color indexed="30"/>
      <name val="標楷體"/>
      <family val="4"/>
    </font>
    <font>
      <sz val="17"/>
      <color indexed="17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2"/>
      <color theme="1"/>
      <name val="Times New Roman"/>
      <family val="1"/>
    </font>
    <font>
      <i/>
      <sz val="12"/>
      <color theme="1"/>
      <name val="標楷體"/>
      <family val="4"/>
    </font>
    <font>
      <sz val="16"/>
      <color rgb="FFFF0000"/>
      <name val="標楷體"/>
      <family val="4"/>
    </font>
    <font>
      <sz val="17"/>
      <color rgb="FFFF0000"/>
      <name val="標楷體"/>
      <family val="4"/>
    </font>
    <font>
      <sz val="12"/>
      <color rgb="FFFF0000"/>
      <name val="新細明體"/>
      <family val="1"/>
    </font>
    <font>
      <sz val="16"/>
      <color theme="1"/>
      <name val="標楷體"/>
      <family val="4"/>
    </font>
    <font>
      <sz val="12"/>
      <color rgb="FFFF0000"/>
      <name val="標楷體"/>
      <family val="4"/>
    </font>
    <font>
      <sz val="16"/>
      <color rgb="FFFF0000"/>
      <name val="Times New Roman"/>
      <family val="1"/>
    </font>
    <font>
      <b/>
      <sz val="17"/>
      <color rgb="FFFF0000"/>
      <name val="標楷體"/>
      <family val="4"/>
    </font>
    <font>
      <b/>
      <sz val="17"/>
      <color rgb="FF0070C0"/>
      <name val="標楷體"/>
      <family val="4"/>
    </font>
    <font>
      <sz val="16"/>
      <color theme="3" tint="-0.24997000396251678"/>
      <name val="標楷體"/>
      <family val="4"/>
    </font>
    <font>
      <b/>
      <sz val="16"/>
      <color rgb="FFFF0000"/>
      <name val="標楷體"/>
      <family val="4"/>
    </font>
    <font>
      <sz val="17"/>
      <color rgb="FF00B050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43"/>
        <bgColor indexed="9"/>
      </patternFill>
    </fill>
    <fill>
      <patternFill patternType="solid">
        <fgColor rgb="FFB3EDFB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ashed"/>
      <right style="dashed"/>
      <top style="thin"/>
      <bottom style="thin">
        <color indexed="8"/>
      </bottom>
    </border>
    <border>
      <left style="medium">
        <color indexed="8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dashed"/>
      <top style="thin">
        <color indexed="8"/>
      </top>
      <bottom style="thin"/>
    </border>
    <border>
      <left style="thin"/>
      <right style="dashed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69" fillId="0" borderId="1" applyNumberFormat="0" applyFill="0" applyAlignment="0" applyProtection="0"/>
    <xf numFmtId="0" fontId="70" fillId="21" borderId="0" applyNumberFormat="0" applyBorder="0" applyAlignment="0" applyProtection="0"/>
    <xf numFmtId="9" fontId="0" fillId="0" borderId="0" applyFont="0" applyFill="0" applyBorder="0" applyAlignment="0" applyProtection="0"/>
    <xf numFmtId="0" fontId="7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30" borderId="2" applyNumberFormat="0" applyAlignment="0" applyProtection="0"/>
    <xf numFmtId="0" fontId="79" fillId="22" borderId="8" applyNumberFormat="0" applyAlignment="0" applyProtection="0"/>
    <xf numFmtId="0" fontId="80" fillId="31" borderId="9" applyNumberFormat="0" applyAlignment="0" applyProtection="0"/>
    <xf numFmtId="0" fontId="81" fillId="32" borderId="0" applyNumberFormat="0" applyBorder="0" applyAlignment="0" applyProtection="0"/>
    <xf numFmtId="0" fontId="82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10" xfId="0" applyFont="1" applyBorder="1" applyAlignment="1">
      <alignment horizontal="center" shrinkToFit="1"/>
    </xf>
    <xf numFmtId="0" fontId="12" fillId="0" borderId="11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left" shrinkToFit="1"/>
    </xf>
    <xf numFmtId="0" fontId="13" fillId="0" borderId="13" xfId="0" applyFont="1" applyBorder="1" applyAlignment="1">
      <alignment horizontal="center" shrinkToFit="1"/>
    </xf>
    <xf numFmtId="0" fontId="15" fillId="0" borderId="13" xfId="0" applyFont="1" applyBorder="1" applyAlignment="1">
      <alignment horizontal="center" shrinkToFit="1"/>
    </xf>
    <xf numFmtId="0" fontId="16" fillId="0" borderId="11" xfId="0" applyFont="1" applyFill="1" applyBorder="1" applyAlignment="1">
      <alignment horizontal="left" vertical="center"/>
    </xf>
    <xf numFmtId="0" fontId="12" fillId="0" borderId="14" xfId="0" applyFont="1" applyBorder="1" applyAlignment="1">
      <alignment horizontal="left" shrinkToFit="1"/>
    </xf>
    <xf numFmtId="49" fontId="17" fillId="0" borderId="15" xfId="0" applyNumberFormat="1" applyFont="1" applyBorder="1" applyAlignment="1">
      <alignment vertical="center"/>
    </xf>
    <xf numFmtId="0" fontId="18" fillId="0" borderId="16" xfId="0" applyFont="1" applyFill="1" applyBorder="1" applyAlignment="1">
      <alignment horizontal="center" vertical="center"/>
    </xf>
    <xf numFmtId="195" fontId="17" fillId="0" borderId="17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vertical="center"/>
    </xf>
    <xf numFmtId="0" fontId="16" fillId="0" borderId="17" xfId="0" applyFont="1" applyFill="1" applyBorder="1" applyAlignment="1">
      <alignment horizontal="left" vertical="center" shrinkToFit="1"/>
    </xf>
    <xf numFmtId="0" fontId="17" fillId="0" borderId="11" xfId="0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 vertical="center"/>
    </xf>
    <xf numFmtId="0" fontId="18" fillId="33" borderId="19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 shrinkToFit="1"/>
    </xf>
    <xf numFmtId="183" fontId="17" fillId="0" borderId="20" xfId="0" applyNumberFormat="1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left" vertical="center" shrinkToFit="1"/>
    </xf>
    <xf numFmtId="182" fontId="12" fillId="0" borderId="17" xfId="0" applyNumberFormat="1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left" vertical="center"/>
    </xf>
    <xf numFmtId="183" fontId="12" fillId="0" borderId="22" xfId="0" applyNumberFormat="1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/>
    </xf>
    <xf numFmtId="0" fontId="11" fillId="34" borderId="24" xfId="0" applyFont="1" applyFill="1" applyBorder="1" applyAlignment="1">
      <alignment horizontal="center" vertical="center" textRotation="255"/>
    </xf>
    <xf numFmtId="0" fontId="9" fillId="34" borderId="11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 textRotation="255"/>
    </xf>
    <xf numFmtId="195" fontId="21" fillId="34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2" fillId="0" borderId="11" xfId="0" applyFont="1" applyFill="1" applyBorder="1" applyAlignment="1">
      <alignment horizontal="left" vertical="center" shrinkToFit="1"/>
    </xf>
    <xf numFmtId="0" fontId="12" fillId="0" borderId="25" xfId="0" applyFont="1" applyBorder="1" applyAlignment="1">
      <alignment horizontal="left" shrinkToFit="1"/>
    </xf>
    <xf numFmtId="0" fontId="12" fillId="0" borderId="25" xfId="0" applyFont="1" applyFill="1" applyBorder="1" applyAlignment="1">
      <alignment horizontal="left" vertical="center" shrinkToFit="1"/>
    </xf>
    <xf numFmtId="0" fontId="5" fillId="0" borderId="26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center" shrinkToFit="1"/>
    </xf>
    <xf numFmtId="0" fontId="5" fillId="0" borderId="2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shrinkToFit="1"/>
    </xf>
    <xf numFmtId="0" fontId="12" fillId="0" borderId="11" xfId="0" applyNumberFormat="1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left" vertical="center" shrinkToFit="1"/>
    </xf>
    <xf numFmtId="0" fontId="25" fillId="0" borderId="13" xfId="0" applyFont="1" applyBorder="1" applyAlignment="1">
      <alignment horizontal="center" shrinkToFit="1"/>
    </xf>
    <xf numFmtId="0" fontId="20" fillId="0" borderId="11" xfId="0" applyFont="1" applyFill="1" applyBorder="1" applyAlignment="1">
      <alignment horizontal="center" vertical="center"/>
    </xf>
    <xf numFmtId="182" fontId="19" fillId="33" borderId="17" xfId="0" applyNumberFormat="1" applyFont="1" applyFill="1" applyBorder="1" applyAlignment="1">
      <alignment horizontal="center" vertical="center" shrinkToFit="1"/>
    </xf>
    <xf numFmtId="0" fontId="17" fillId="0" borderId="11" xfId="0" applyFont="1" applyBorder="1" applyAlignment="1">
      <alignment horizontal="left" shrinkToFit="1"/>
    </xf>
    <xf numFmtId="0" fontId="27" fillId="0" borderId="11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shrinkToFit="1"/>
    </xf>
    <xf numFmtId="0" fontId="17" fillId="0" borderId="25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left" vertical="center"/>
    </xf>
    <xf numFmtId="0" fontId="29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 shrinkToFit="1"/>
    </xf>
    <xf numFmtId="0" fontId="24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16" fillId="0" borderId="22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horizontal="center" vertical="center"/>
    </xf>
    <xf numFmtId="0" fontId="83" fillId="0" borderId="29" xfId="0" applyFont="1" applyBorder="1" applyAlignment="1">
      <alignment horizontal="center" vertical="center" shrinkToFit="1"/>
    </xf>
    <xf numFmtId="0" fontId="83" fillId="0" borderId="13" xfId="0" applyFont="1" applyFill="1" applyBorder="1" applyAlignment="1">
      <alignment horizontal="center" vertical="center"/>
    </xf>
    <xf numFmtId="0" fontId="83" fillId="0" borderId="11" xfId="0" applyFont="1" applyFill="1" applyBorder="1" applyAlignment="1">
      <alignment horizontal="center" vertical="center"/>
    </xf>
    <xf numFmtId="182" fontId="83" fillId="0" borderId="0" xfId="0" applyNumberFormat="1" applyFont="1" applyFill="1" applyBorder="1" applyAlignment="1">
      <alignment horizontal="center" vertical="center" shrinkToFit="1"/>
    </xf>
    <xf numFmtId="183" fontId="83" fillId="33" borderId="11" xfId="0" applyNumberFormat="1" applyFont="1" applyFill="1" applyBorder="1" applyAlignment="1">
      <alignment horizontal="center" vertical="center" shrinkToFit="1"/>
    </xf>
    <xf numFmtId="0" fontId="83" fillId="0" borderId="30" xfId="0" applyFont="1" applyFill="1" applyBorder="1" applyAlignment="1">
      <alignment horizontal="center" vertical="center" shrinkToFit="1"/>
    </xf>
    <xf numFmtId="0" fontId="83" fillId="0" borderId="11" xfId="0" applyFont="1" applyFill="1" applyBorder="1" applyAlignment="1">
      <alignment horizontal="center" vertical="center" shrinkToFit="1"/>
    </xf>
    <xf numFmtId="0" fontId="84" fillId="0" borderId="11" xfId="0" applyFont="1" applyFill="1" applyBorder="1" applyAlignment="1">
      <alignment horizontal="center" vertical="center" shrinkToFit="1"/>
    </xf>
    <xf numFmtId="0" fontId="83" fillId="0" borderId="31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0" fontId="83" fillId="0" borderId="13" xfId="0" applyFont="1" applyBorder="1" applyAlignment="1">
      <alignment horizontal="center" shrinkToFit="1"/>
    </xf>
    <xf numFmtId="0" fontId="83" fillId="0" borderId="32" xfId="0" applyFont="1" applyFill="1" applyBorder="1" applyAlignment="1">
      <alignment horizontal="center" vertical="center"/>
    </xf>
    <xf numFmtId="0" fontId="83" fillId="0" borderId="28" xfId="0" applyFont="1" applyFill="1" applyBorder="1" applyAlignment="1">
      <alignment horizontal="center" vertical="center"/>
    </xf>
    <xf numFmtId="0" fontId="85" fillId="0" borderId="33" xfId="0" applyFont="1" applyBorder="1" applyAlignment="1">
      <alignment horizontal="left"/>
    </xf>
    <xf numFmtId="0" fontId="83" fillId="0" borderId="34" xfId="0" applyFont="1" applyFill="1" applyBorder="1" applyAlignment="1">
      <alignment horizontal="center" vertical="center"/>
    </xf>
    <xf numFmtId="0" fontId="83" fillId="0" borderId="0" xfId="0" applyFont="1" applyFill="1" applyAlignment="1">
      <alignment horizontal="center" vertical="center"/>
    </xf>
    <xf numFmtId="0" fontId="11" fillId="0" borderId="35" xfId="0" applyFont="1" applyFill="1" applyBorder="1" applyAlignment="1">
      <alignment horizontal="center" vertical="center" shrinkToFit="1"/>
    </xf>
    <xf numFmtId="193" fontId="11" fillId="34" borderId="11" xfId="34" applyNumberFormat="1" applyFont="1" applyFill="1" applyBorder="1" applyAlignment="1">
      <alignment horizontal="center" vertical="center" shrinkToFit="1"/>
      <protection/>
    </xf>
    <xf numFmtId="181" fontId="11" fillId="0" borderId="36" xfId="0" applyNumberFormat="1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9" fillId="0" borderId="38" xfId="0" applyFont="1" applyFill="1" applyBorder="1" applyAlignment="1">
      <alignment horizontal="center" vertical="center"/>
    </xf>
    <xf numFmtId="0" fontId="83" fillId="0" borderId="30" xfId="0" applyFont="1" applyBorder="1" applyAlignment="1">
      <alignment horizontal="center" vertical="center" shrinkToFit="1"/>
    </xf>
    <xf numFmtId="0" fontId="27" fillId="0" borderId="30" xfId="0" applyFont="1" applyBorder="1" applyAlignment="1">
      <alignment horizontal="center" vertical="center" shrinkToFit="1"/>
    </xf>
    <xf numFmtId="0" fontId="16" fillId="0" borderId="36" xfId="0" applyFont="1" applyFill="1" applyBorder="1" applyAlignment="1">
      <alignment horizontal="left" vertical="center"/>
    </xf>
    <xf numFmtId="183" fontId="9" fillId="0" borderId="11" xfId="0" applyNumberFormat="1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left" vertical="center" shrinkToFit="1"/>
    </xf>
    <xf numFmtId="0" fontId="9" fillId="0" borderId="39" xfId="0" applyFont="1" applyFill="1" applyBorder="1" applyAlignment="1">
      <alignment horizontal="center" vertical="center" shrinkToFit="1"/>
    </xf>
    <xf numFmtId="210" fontId="12" fillId="0" borderId="20" xfId="0" applyNumberFormat="1" applyFont="1" applyFill="1" applyBorder="1" applyAlignment="1">
      <alignment horizontal="center" vertical="center" shrinkToFit="1"/>
    </xf>
    <xf numFmtId="177" fontId="12" fillId="0" borderId="11" xfId="0" applyNumberFormat="1" applyFont="1" applyFill="1" applyBorder="1" applyAlignment="1">
      <alignment horizontal="center" vertical="center" shrinkToFit="1"/>
    </xf>
    <xf numFmtId="199" fontId="12" fillId="0" borderId="11" xfId="0" applyNumberFormat="1" applyFont="1" applyFill="1" applyBorder="1" applyAlignment="1">
      <alignment horizontal="center" vertical="center" shrinkToFit="1"/>
    </xf>
    <xf numFmtId="177" fontId="5" fillId="0" borderId="11" xfId="0" applyNumberFormat="1" applyFont="1" applyFill="1" applyBorder="1" applyAlignment="1">
      <alignment horizontal="center" vertical="center" shrinkToFit="1"/>
    </xf>
    <xf numFmtId="177" fontId="12" fillId="0" borderId="20" xfId="0" applyNumberFormat="1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center"/>
    </xf>
    <xf numFmtId="0" fontId="16" fillId="0" borderId="36" xfId="0" applyFont="1" applyFill="1" applyBorder="1" applyAlignment="1">
      <alignment vertical="center"/>
    </xf>
    <xf numFmtId="0" fontId="16" fillId="0" borderId="36" xfId="0" applyFont="1" applyFill="1" applyBorder="1" applyAlignment="1">
      <alignment horizontal="left" vertical="center" shrinkToFit="1"/>
    </xf>
    <xf numFmtId="0" fontId="86" fillId="0" borderId="11" xfId="0" applyFont="1" applyFill="1" applyBorder="1" applyAlignment="1">
      <alignment vertical="center"/>
    </xf>
    <xf numFmtId="0" fontId="86" fillId="0" borderId="11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left" vertical="center"/>
    </xf>
    <xf numFmtId="0" fontId="86" fillId="0" borderId="17" xfId="0" applyFont="1" applyFill="1" applyBorder="1" applyAlignment="1">
      <alignment horizontal="left" vertical="center" shrinkToFit="1"/>
    </xf>
    <xf numFmtId="183" fontId="86" fillId="0" borderId="17" xfId="0" applyNumberFormat="1" applyFont="1" applyFill="1" applyBorder="1" applyAlignment="1">
      <alignment horizontal="center" vertical="center" shrinkToFit="1"/>
    </xf>
    <xf numFmtId="49" fontId="86" fillId="0" borderId="39" xfId="0" applyNumberFormat="1" applyFont="1" applyBorder="1" applyAlignment="1">
      <alignment vertical="center"/>
    </xf>
    <xf numFmtId="0" fontId="87" fillId="0" borderId="39" xfId="0" applyFont="1" applyFill="1" applyBorder="1" applyAlignment="1">
      <alignment horizontal="center" shrinkToFit="1"/>
    </xf>
    <xf numFmtId="182" fontId="83" fillId="0" borderId="11" xfId="0" applyNumberFormat="1" applyFont="1" applyFill="1" applyBorder="1" applyAlignment="1">
      <alignment horizontal="center" vertical="center" shrinkToFit="1"/>
    </xf>
    <xf numFmtId="183" fontId="83" fillId="33" borderId="0" xfId="0" applyNumberFormat="1" applyFont="1" applyFill="1" applyBorder="1" applyAlignment="1">
      <alignment horizontal="center" vertical="center" shrinkToFit="1"/>
    </xf>
    <xf numFmtId="0" fontId="86" fillId="0" borderId="11" xfId="0" applyFont="1" applyFill="1" applyBorder="1" applyAlignment="1">
      <alignment horizontal="left" vertical="center"/>
    </xf>
    <xf numFmtId="0" fontId="88" fillId="0" borderId="11" xfId="0" applyFont="1" applyBorder="1" applyAlignment="1">
      <alignment/>
    </xf>
    <xf numFmtId="0" fontId="87" fillId="0" borderId="13" xfId="0" applyFont="1" applyBorder="1" applyAlignment="1">
      <alignment horizontal="center" shrinkToFit="1"/>
    </xf>
    <xf numFmtId="0" fontId="87" fillId="0" borderId="16" xfId="0" applyFont="1" applyFill="1" applyBorder="1" applyAlignment="1">
      <alignment vertical="center"/>
    </xf>
    <xf numFmtId="0" fontId="87" fillId="0" borderId="11" xfId="0" applyFont="1" applyFill="1" applyBorder="1" applyAlignment="1">
      <alignment horizontal="center" vertical="center"/>
    </xf>
    <xf numFmtId="177" fontId="10" fillId="0" borderId="11" xfId="0" applyNumberFormat="1" applyFont="1" applyFill="1" applyBorder="1" applyAlignment="1">
      <alignment horizontal="center" vertical="center" shrinkToFit="1"/>
    </xf>
    <xf numFmtId="0" fontId="24" fillId="0" borderId="30" xfId="0" applyFont="1" applyFill="1" applyBorder="1" applyAlignment="1">
      <alignment horizontal="center" vertical="center" shrinkToFit="1"/>
    </xf>
    <xf numFmtId="0" fontId="10" fillId="0" borderId="30" xfId="0" applyFont="1" applyFill="1" applyBorder="1" applyAlignment="1">
      <alignment horizontal="center" vertical="center" shrinkToFit="1"/>
    </xf>
    <xf numFmtId="177" fontId="10" fillId="0" borderId="31" xfId="0" applyNumberFormat="1" applyFont="1" applyFill="1" applyBorder="1" applyAlignment="1">
      <alignment horizontal="center" vertical="center" shrinkToFit="1"/>
    </xf>
    <xf numFmtId="0" fontId="24" fillId="0" borderId="39" xfId="0" applyFont="1" applyFill="1" applyBorder="1" applyAlignment="1">
      <alignment horizontal="center" vertical="center" shrinkToFit="1"/>
    </xf>
    <xf numFmtId="0" fontId="10" fillId="0" borderId="39" xfId="0" applyFont="1" applyFill="1" applyBorder="1" applyAlignment="1">
      <alignment horizontal="center" vertical="center" shrinkToFit="1"/>
    </xf>
    <xf numFmtId="0" fontId="83" fillId="0" borderId="11" xfId="0" applyFont="1" applyBorder="1" applyAlignment="1">
      <alignment horizontal="center" shrinkToFit="1"/>
    </xf>
    <xf numFmtId="0" fontId="32" fillId="0" borderId="11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center" vertical="center" shrinkToFit="1"/>
    </xf>
    <xf numFmtId="177" fontId="17" fillId="0" borderId="11" xfId="0" applyNumberFormat="1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199" fontId="17" fillId="0" borderId="11" xfId="0" applyNumberFormat="1" applyFont="1" applyFill="1" applyBorder="1" applyAlignment="1">
      <alignment horizontal="center" vertical="center" shrinkToFit="1"/>
    </xf>
    <xf numFmtId="0" fontId="33" fillId="0" borderId="11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 vertical="center" shrinkToFit="1"/>
    </xf>
    <xf numFmtId="0" fontId="12" fillId="0" borderId="31" xfId="0" applyFont="1" applyBorder="1" applyAlignment="1">
      <alignment horizontal="left" shrinkToFit="1"/>
    </xf>
    <xf numFmtId="182" fontId="16" fillId="0" borderId="17" xfId="0" applyNumberFormat="1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vertical="center"/>
    </xf>
    <xf numFmtId="0" fontId="89" fillId="0" borderId="17" xfId="0" applyFont="1" applyFill="1" applyBorder="1" applyAlignment="1">
      <alignment horizontal="left" vertical="center" shrinkToFit="1"/>
    </xf>
    <xf numFmtId="182" fontId="89" fillId="0" borderId="17" xfId="0" applyNumberFormat="1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16" fillId="33" borderId="17" xfId="0" applyFont="1" applyFill="1" applyBorder="1" applyAlignment="1">
      <alignment horizontal="left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vertical="center"/>
    </xf>
    <xf numFmtId="0" fontId="16" fillId="0" borderId="40" xfId="0" applyFont="1" applyFill="1" applyBorder="1" applyAlignment="1">
      <alignment vertical="center"/>
    </xf>
    <xf numFmtId="210" fontId="12" fillId="0" borderId="11" xfId="0" applyNumberFormat="1" applyFont="1" applyFill="1" applyBorder="1" applyAlignment="1">
      <alignment horizontal="center" vertical="center" shrinkToFit="1"/>
    </xf>
    <xf numFmtId="0" fontId="16" fillId="0" borderId="41" xfId="0" applyFont="1" applyFill="1" applyBorder="1" applyAlignment="1">
      <alignment horizontal="left" vertical="center" shrinkToFit="1"/>
    </xf>
    <xf numFmtId="0" fontId="16" fillId="0" borderId="42" xfId="0" applyFont="1" applyFill="1" applyBorder="1" applyAlignment="1">
      <alignment vertical="center"/>
    </xf>
    <xf numFmtId="0" fontId="87" fillId="0" borderId="11" xfId="0" applyFont="1" applyFill="1" applyBorder="1" applyAlignment="1">
      <alignment horizontal="center" vertical="center" shrinkToFit="1"/>
    </xf>
    <xf numFmtId="0" fontId="87" fillId="0" borderId="11" xfId="0" applyFont="1" applyFill="1" applyBorder="1" applyAlignment="1">
      <alignment vertical="center" shrinkToFit="1"/>
    </xf>
    <xf numFmtId="219" fontId="86" fillId="0" borderId="11" xfId="0" applyNumberFormat="1" applyFont="1" applyFill="1" applyBorder="1" applyAlignment="1">
      <alignment horizontal="center" vertical="center" shrinkToFit="1"/>
    </xf>
    <xf numFmtId="0" fontId="28" fillId="0" borderId="11" xfId="34" applyFont="1" applyFill="1" applyBorder="1" applyAlignment="1">
      <alignment vertical="center" shrinkToFit="1"/>
      <protection/>
    </xf>
    <xf numFmtId="0" fontId="28" fillId="0" borderId="11" xfId="34" applyFont="1" applyFill="1" applyBorder="1" applyAlignment="1">
      <alignment horizontal="center" vertical="center" shrinkToFit="1"/>
      <protection/>
    </xf>
    <xf numFmtId="0" fontId="9" fillId="0" borderId="11" xfId="34" applyFont="1" applyFill="1" applyBorder="1" applyAlignment="1">
      <alignment vertical="center" shrinkToFit="1"/>
      <protection/>
    </xf>
    <xf numFmtId="0" fontId="9" fillId="0" borderId="11" xfId="34" applyFont="1" applyFill="1" applyBorder="1" applyAlignment="1">
      <alignment horizontal="center" vertical="center" shrinkToFit="1"/>
      <protection/>
    </xf>
    <xf numFmtId="0" fontId="9" fillId="0" borderId="11" xfId="0" applyNumberFormat="1" applyFont="1" applyFill="1" applyBorder="1" applyAlignment="1">
      <alignment horizontal="left" vertical="center" shrinkToFit="1"/>
    </xf>
    <xf numFmtId="212" fontId="17" fillId="0" borderId="11" xfId="0" applyNumberFormat="1" applyFont="1" applyFill="1" applyBorder="1" applyAlignment="1">
      <alignment horizontal="center" vertical="center" shrinkToFit="1"/>
    </xf>
    <xf numFmtId="0" fontId="16" fillId="0" borderId="43" xfId="0" applyFont="1" applyFill="1" applyBorder="1" applyAlignment="1">
      <alignment horizontal="left" vertical="center" shrinkToFit="1"/>
    </xf>
    <xf numFmtId="0" fontId="5" fillId="0" borderId="13" xfId="0" applyFont="1" applyBorder="1" applyAlignment="1">
      <alignment horizontal="center" shrinkToFit="1"/>
    </xf>
    <xf numFmtId="0" fontId="16" fillId="0" borderId="44" xfId="0" applyFont="1" applyFill="1" applyBorder="1" applyAlignment="1">
      <alignment vertical="center"/>
    </xf>
    <xf numFmtId="0" fontId="9" fillId="0" borderId="45" xfId="0" applyFont="1" applyBorder="1" applyAlignment="1">
      <alignment horizontal="left" shrinkToFit="1"/>
    </xf>
    <xf numFmtId="0" fontId="9" fillId="0" borderId="13" xfId="0" applyFont="1" applyBorder="1" applyAlignment="1">
      <alignment horizontal="center" shrinkToFit="1"/>
    </xf>
    <xf numFmtId="0" fontId="9" fillId="0" borderId="11" xfId="0" applyFont="1" applyBorder="1" applyAlignment="1">
      <alignment horizontal="left" shrinkToFit="1"/>
    </xf>
    <xf numFmtId="0" fontId="9" fillId="0" borderId="11" xfId="0" applyFont="1" applyBorder="1" applyAlignment="1">
      <alignment horizontal="center" shrinkToFit="1"/>
    </xf>
    <xf numFmtId="0" fontId="9" fillId="0" borderId="16" xfId="0" applyFont="1" applyFill="1" applyBorder="1" applyAlignment="1">
      <alignment horizontal="left" vertical="center" shrinkToFit="1"/>
    </xf>
    <xf numFmtId="0" fontId="28" fillId="0" borderId="11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left" vertical="center"/>
    </xf>
    <xf numFmtId="183" fontId="9" fillId="0" borderId="11" xfId="0" applyNumberFormat="1" applyFont="1" applyFill="1" applyBorder="1" applyAlignment="1">
      <alignment horizontal="center" vertical="center" shrinkToFit="1"/>
    </xf>
    <xf numFmtId="213" fontId="17" fillId="0" borderId="46" xfId="0" applyNumberFormat="1" applyFont="1" applyFill="1" applyBorder="1" applyAlignment="1">
      <alignment horizontal="center" vertical="center" shrinkToFit="1"/>
    </xf>
    <xf numFmtId="0" fontId="16" fillId="0" borderId="42" xfId="0" applyFont="1" applyFill="1" applyBorder="1" applyAlignment="1">
      <alignment vertical="center" shrinkToFit="1"/>
    </xf>
    <xf numFmtId="0" fontId="5" fillId="34" borderId="11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90" fillId="34" borderId="11" xfId="0" applyFont="1" applyFill="1" applyBorder="1" applyAlignment="1">
      <alignment horizontal="center" vertical="center"/>
    </xf>
    <xf numFmtId="0" fontId="90" fillId="34" borderId="47" xfId="0" applyFont="1" applyFill="1" applyBorder="1" applyAlignment="1">
      <alignment horizontal="center" vertical="center"/>
    </xf>
    <xf numFmtId="1" fontId="91" fillId="34" borderId="11" xfId="0" applyNumberFormat="1" applyFont="1" applyFill="1" applyBorder="1" applyAlignment="1">
      <alignment horizontal="center" vertical="center"/>
    </xf>
    <xf numFmtId="0" fontId="92" fillId="34" borderId="11" xfId="0" applyFont="1" applyFill="1" applyBorder="1" applyAlignment="1">
      <alignment horizontal="center" vertical="center" textRotation="255"/>
    </xf>
    <xf numFmtId="0" fontId="93" fillId="34" borderId="11" xfId="0" applyFont="1" applyFill="1" applyBorder="1" applyAlignment="1">
      <alignment horizontal="center" vertical="center" textRotation="255"/>
    </xf>
    <xf numFmtId="0" fontId="93" fillId="34" borderId="42" xfId="0" applyFont="1" applyFill="1" applyBorder="1" applyAlignment="1">
      <alignment horizontal="center" vertical="center" textRotation="255"/>
    </xf>
    <xf numFmtId="0" fontId="22" fillId="0" borderId="32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203" fontId="22" fillId="0" borderId="32" xfId="0" applyNumberFormat="1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203" fontId="22" fillId="0" borderId="11" xfId="0" applyNumberFormat="1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204" fontId="12" fillId="0" borderId="28" xfId="0" applyNumberFormat="1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49" fontId="34" fillId="0" borderId="50" xfId="0" applyNumberFormat="1" applyFont="1" applyBorder="1" applyAlignment="1">
      <alignment/>
    </xf>
    <xf numFmtId="49" fontId="36" fillId="0" borderId="51" xfId="0" applyNumberFormat="1" applyFont="1" applyBorder="1" applyAlignment="1">
      <alignment/>
    </xf>
    <xf numFmtId="0" fontId="37" fillId="0" borderId="33" xfId="0" applyFont="1" applyBorder="1" applyAlignment="1">
      <alignment horizontal="left"/>
    </xf>
    <xf numFmtId="0" fontId="36" fillId="0" borderId="33" xfId="0" applyFont="1" applyBorder="1" applyAlignment="1">
      <alignment horizontal="center"/>
    </xf>
    <xf numFmtId="0" fontId="38" fillId="0" borderId="33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/>
    </xf>
    <xf numFmtId="0" fontId="38" fillId="0" borderId="33" xfId="0" applyFont="1" applyFill="1" applyBorder="1" applyAlignment="1">
      <alignment horizontal="center"/>
    </xf>
    <xf numFmtId="0" fontId="39" fillId="0" borderId="33" xfId="0" applyFont="1" applyBorder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40" fillId="0" borderId="42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8" fillId="0" borderId="52" xfId="0" applyFont="1" applyFill="1" applyBorder="1" applyAlignment="1">
      <alignment horizontal="left" vertical="center"/>
    </xf>
    <xf numFmtId="0" fontId="8" fillId="0" borderId="53" xfId="0" applyFont="1" applyFill="1" applyBorder="1" applyAlignment="1">
      <alignment horizontal="left" vertical="center"/>
    </xf>
    <xf numFmtId="0" fontId="22" fillId="0" borderId="3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95" fontId="12" fillId="0" borderId="20" xfId="0" applyNumberFormat="1" applyFont="1" applyFill="1" applyBorder="1" applyAlignment="1">
      <alignment horizontal="center" vertical="center" shrinkToFit="1"/>
    </xf>
    <xf numFmtId="199" fontId="12" fillId="0" borderId="20" xfId="0" applyNumberFormat="1" applyFont="1" applyFill="1" applyBorder="1" applyAlignment="1">
      <alignment horizontal="center" vertical="center" shrinkToFit="1"/>
    </xf>
    <xf numFmtId="197" fontId="12" fillId="0" borderId="11" xfId="0" applyNumberFormat="1" applyFont="1" applyFill="1" applyBorder="1" applyAlignment="1">
      <alignment horizontal="center" vertical="center" shrinkToFit="1"/>
    </xf>
    <xf numFmtId="177" fontId="86" fillId="0" borderId="20" xfId="0" applyNumberFormat="1" applyFont="1" applyFill="1" applyBorder="1" applyAlignment="1">
      <alignment horizontal="center" vertical="center" shrinkToFit="1"/>
    </xf>
    <xf numFmtId="199" fontId="86" fillId="0" borderId="11" xfId="0" applyNumberFormat="1" applyFont="1" applyFill="1" applyBorder="1" applyAlignment="1">
      <alignment horizontal="center" vertical="center" shrinkToFit="1"/>
    </xf>
    <xf numFmtId="182" fontId="9" fillId="0" borderId="11" xfId="0" applyNumberFormat="1" applyFont="1" applyFill="1" applyBorder="1" applyAlignment="1">
      <alignment horizontal="center" vertical="center"/>
    </xf>
    <xf numFmtId="210" fontId="9" fillId="0" borderId="11" xfId="0" applyNumberFormat="1" applyFont="1" applyFill="1" applyBorder="1" applyAlignment="1">
      <alignment horizontal="center" vertical="center"/>
    </xf>
    <xf numFmtId="183" fontId="87" fillId="0" borderId="11" xfId="0" applyNumberFormat="1" applyFont="1" applyFill="1" applyBorder="1" applyAlignment="1">
      <alignment horizontal="center" vertical="center"/>
    </xf>
    <xf numFmtId="193" fontId="92" fillId="34" borderId="11" xfId="34" applyNumberFormat="1" applyFont="1" applyFill="1" applyBorder="1" applyAlignment="1">
      <alignment horizontal="center" vertical="center" shrinkToFit="1"/>
      <protection/>
    </xf>
    <xf numFmtId="0" fontId="24" fillId="0" borderId="11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208" fontId="12" fillId="0" borderId="20" xfId="0" applyNumberFormat="1" applyFont="1" applyFill="1" applyBorder="1" applyAlignment="1">
      <alignment horizontal="center" vertical="center" shrinkToFit="1"/>
    </xf>
    <xf numFmtId="201" fontId="12" fillId="0" borderId="20" xfId="0" applyNumberFormat="1" applyFont="1" applyFill="1" applyBorder="1" applyAlignment="1">
      <alignment horizontal="center" vertical="center" shrinkToFit="1"/>
    </xf>
    <xf numFmtId="215" fontId="12" fillId="0" borderId="31" xfId="0" applyNumberFormat="1" applyFont="1" applyFill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/>
    </xf>
    <xf numFmtId="0" fontId="94" fillId="0" borderId="11" xfId="0" applyFont="1" applyBorder="1" applyAlignment="1">
      <alignment horizontal="left" shrinkToFit="1"/>
    </xf>
    <xf numFmtId="1" fontId="12" fillId="0" borderId="11" xfId="0" applyNumberFormat="1" applyFont="1" applyFill="1" applyBorder="1" applyAlignment="1">
      <alignment horizontal="center" vertical="center" shrinkToFit="1"/>
    </xf>
    <xf numFmtId="0" fontId="95" fillId="0" borderId="11" xfId="0" applyFont="1" applyFill="1" applyBorder="1" applyAlignment="1">
      <alignment horizontal="left" vertical="center" shrinkToFit="1"/>
    </xf>
    <xf numFmtId="0" fontId="95" fillId="0" borderId="11" xfId="0" applyFont="1" applyFill="1" applyBorder="1" applyAlignment="1">
      <alignment horizontal="center" vertical="center"/>
    </xf>
    <xf numFmtId="197" fontId="95" fillId="0" borderId="11" xfId="0" applyNumberFormat="1" applyFont="1" applyFill="1" applyBorder="1" applyAlignment="1">
      <alignment horizontal="center" vertical="center" shrinkToFit="1"/>
    </xf>
    <xf numFmtId="0" fontId="86" fillId="0" borderId="39" xfId="0" applyFont="1" applyFill="1" applyBorder="1" applyAlignment="1">
      <alignment horizontal="left" vertical="center"/>
    </xf>
    <xf numFmtId="0" fontId="86" fillId="0" borderId="56" xfId="0" applyFont="1" applyFill="1" applyBorder="1" applyAlignment="1">
      <alignment horizontal="center" vertical="center"/>
    </xf>
    <xf numFmtId="0" fontId="86" fillId="0" borderId="11" xfId="0" applyFont="1" applyBorder="1" applyAlignment="1">
      <alignment/>
    </xf>
    <xf numFmtId="0" fontId="11" fillId="0" borderId="57" xfId="0" applyFont="1" applyFill="1" applyBorder="1" applyAlignment="1">
      <alignment horizontal="center" vertical="center" textRotation="255" wrapText="1"/>
    </xf>
    <xf numFmtId="0" fontId="11" fillId="0" borderId="58" xfId="0" applyFont="1" applyFill="1" applyBorder="1" applyAlignment="1">
      <alignment horizontal="center" vertical="center" textRotation="255" wrapText="1"/>
    </xf>
    <xf numFmtId="0" fontId="11" fillId="0" borderId="59" xfId="0" applyFont="1" applyFill="1" applyBorder="1" applyAlignment="1">
      <alignment horizontal="center" vertical="center" textRotation="255" wrapText="1"/>
    </xf>
    <xf numFmtId="0" fontId="11" fillId="0" borderId="32" xfId="0" applyFont="1" applyFill="1" applyBorder="1" applyAlignment="1">
      <alignment horizontal="center" vertical="center" textRotation="255" wrapText="1"/>
    </xf>
    <xf numFmtId="0" fontId="11" fillId="0" borderId="11" xfId="0" applyFont="1" applyFill="1" applyBorder="1" applyAlignment="1">
      <alignment horizontal="center" vertical="center" textRotation="255" wrapText="1"/>
    </xf>
    <xf numFmtId="0" fontId="11" fillId="0" borderId="28" xfId="0" applyFont="1" applyFill="1" applyBorder="1" applyAlignment="1">
      <alignment horizontal="center" vertical="center" textRotation="255" wrapText="1"/>
    </xf>
    <xf numFmtId="0" fontId="30" fillId="0" borderId="34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textRotation="255" shrinkToFit="1"/>
    </xf>
    <xf numFmtId="0" fontId="11" fillId="0" borderId="60" xfId="0" applyFont="1" applyFill="1" applyBorder="1" applyAlignment="1">
      <alignment horizontal="center" vertical="center" textRotation="255" shrinkToFit="1"/>
    </xf>
    <xf numFmtId="0" fontId="11" fillId="0" borderId="61" xfId="0" applyFont="1" applyFill="1" applyBorder="1" applyAlignment="1">
      <alignment horizontal="center" vertical="center" textRotation="255" shrinkToFit="1"/>
    </xf>
    <xf numFmtId="0" fontId="11" fillId="0" borderId="62" xfId="0" applyFont="1" applyFill="1" applyBorder="1" applyAlignment="1">
      <alignment horizontal="center" vertical="center" textRotation="255" shrinkToFit="1"/>
    </xf>
    <xf numFmtId="0" fontId="11" fillId="0" borderId="11" xfId="0" applyFont="1" applyFill="1" applyBorder="1" applyAlignment="1">
      <alignment horizontal="center" vertical="center" wrapText="1" readingOrder="1"/>
    </xf>
    <xf numFmtId="0" fontId="31" fillId="0" borderId="11" xfId="0" applyFont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textRotation="255" wrapText="1"/>
    </xf>
    <xf numFmtId="0" fontId="11" fillId="0" borderId="11" xfId="34" applyFont="1" applyFill="1" applyBorder="1" applyAlignment="1">
      <alignment horizontal="center" vertical="center" textRotation="255" wrapText="1"/>
      <protection/>
    </xf>
    <xf numFmtId="0" fontId="11" fillId="0" borderId="56" xfId="34" applyFont="1" applyFill="1" applyBorder="1" applyAlignment="1">
      <alignment horizontal="center" vertical="center" textRotation="255" shrinkToFit="1"/>
      <protection/>
    </xf>
    <xf numFmtId="0" fontId="11" fillId="0" borderId="63" xfId="34" applyFont="1" applyFill="1" applyBorder="1" applyAlignment="1">
      <alignment horizontal="center" vertical="center" textRotation="255" shrinkToFit="1"/>
      <protection/>
    </xf>
    <xf numFmtId="0" fontId="11" fillId="0" borderId="45" xfId="34" applyFont="1" applyFill="1" applyBorder="1" applyAlignment="1">
      <alignment horizontal="center" vertical="center" textRotation="255" shrinkToFit="1"/>
      <protection/>
    </xf>
    <xf numFmtId="0" fontId="11" fillId="0" borderId="13" xfId="0" applyFont="1" applyFill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96" fillId="35" borderId="64" xfId="0" applyFont="1" applyFill="1" applyBorder="1" applyAlignment="1">
      <alignment horizontal="center" vertical="center" shrinkToFit="1"/>
    </xf>
    <xf numFmtId="0" fontId="11" fillId="0" borderId="56" xfId="0" applyFont="1" applyFill="1" applyBorder="1" applyAlignment="1">
      <alignment horizontal="center" vertical="center" textRotation="255" wrapText="1"/>
    </xf>
    <xf numFmtId="0" fontId="11" fillId="0" borderId="63" xfId="0" applyFont="1" applyFill="1" applyBorder="1" applyAlignment="1">
      <alignment horizontal="center" vertical="center" textRotation="255" wrapText="1"/>
    </xf>
    <xf numFmtId="0" fontId="0" fillId="0" borderId="63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11" fillId="0" borderId="32" xfId="0" applyFont="1" applyFill="1" applyBorder="1" applyAlignment="1">
      <alignment horizontal="center" vertical="center" textRotation="255" shrinkToFit="1"/>
    </xf>
    <xf numFmtId="190" fontId="11" fillId="0" borderId="32" xfId="0" applyNumberFormat="1" applyFont="1" applyFill="1" applyBorder="1" applyAlignment="1">
      <alignment horizontal="center" vertical="center" shrinkToFit="1"/>
    </xf>
    <xf numFmtId="190" fontId="0" fillId="0" borderId="32" xfId="0" applyNumberForma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/>
    </xf>
    <xf numFmtId="186" fontId="11" fillId="0" borderId="32" xfId="0" applyNumberFormat="1" applyFont="1" applyFill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11" fillId="0" borderId="65" xfId="0" applyFont="1" applyFill="1" applyBorder="1" applyAlignment="1">
      <alignment horizontal="center" vertical="center" textRotation="255" shrinkToFit="1"/>
    </xf>
    <xf numFmtId="0" fontId="0" fillId="0" borderId="66" xfId="0" applyBorder="1" applyAlignment="1">
      <alignment horizontal="center" vertical="center"/>
    </xf>
    <xf numFmtId="0" fontId="9" fillId="34" borderId="47" xfId="0" applyFont="1" applyFill="1" applyBorder="1" applyAlignment="1">
      <alignment horizontal="center" vertical="center"/>
    </xf>
    <xf numFmtId="0" fontId="9" fillId="34" borderId="67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 textRotation="255" shrinkToFit="1"/>
    </xf>
    <xf numFmtId="0" fontId="0" fillId="0" borderId="11" xfId="0" applyBorder="1" applyAlignment="1">
      <alignment horizontal="center" vertical="center" textRotation="255" shrinkToFit="1"/>
    </xf>
    <xf numFmtId="0" fontId="11" fillId="0" borderId="60" xfId="0" applyFont="1" applyFill="1" applyBorder="1" applyAlignment="1">
      <alignment horizontal="center" vertical="center" textRotation="255" wrapText="1"/>
    </xf>
    <xf numFmtId="0" fontId="11" fillId="0" borderId="61" xfId="0" applyFont="1" applyFill="1" applyBorder="1" applyAlignment="1">
      <alignment horizontal="center" vertical="center" textRotation="255" wrapText="1"/>
    </xf>
    <xf numFmtId="0" fontId="11" fillId="0" borderId="62" xfId="0" applyFont="1" applyFill="1" applyBorder="1" applyAlignment="1">
      <alignment horizontal="center" vertical="center" textRotation="255" wrapText="1"/>
    </xf>
    <xf numFmtId="0" fontId="11" fillId="0" borderId="60" xfId="0" applyFont="1" applyFill="1" applyBorder="1" applyAlignment="1">
      <alignment horizontal="center" vertical="center" wrapText="1" readingOrder="1"/>
    </xf>
    <xf numFmtId="0" fontId="11" fillId="0" borderId="61" xfId="0" applyFont="1" applyFill="1" applyBorder="1" applyAlignment="1">
      <alignment horizontal="center" vertical="center" wrapText="1" readingOrder="1"/>
    </xf>
    <xf numFmtId="0" fontId="31" fillId="0" borderId="61" xfId="0" applyFont="1" applyBorder="1" applyAlignment="1">
      <alignment horizontal="center" vertical="center"/>
    </xf>
    <xf numFmtId="0" fontId="31" fillId="0" borderId="62" xfId="0" applyFont="1" applyBorder="1" applyAlignment="1">
      <alignment horizontal="center" vertical="center"/>
    </xf>
    <xf numFmtId="0" fontId="11" fillId="0" borderId="32" xfId="34" applyFont="1" applyFill="1" applyBorder="1" applyAlignment="1">
      <alignment horizontal="center" vertical="center" textRotation="255" shrinkToFit="1"/>
      <protection/>
    </xf>
    <xf numFmtId="0" fontId="11" fillId="0" borderId="11" xfId="34" applyFont="1" applyFill="1" applyBorder="1" applyAlignment="1">
      <alignment horizontal="center" vertical="center" textRotation="255" shrinkToFit="1"/>
      <protection/>
    </xf>
    <xf numFmtId="189" fontId="11" fillId="0" borderId="32" xfId="0" applyNumberFormat="1" applyFont="1" applyFill="1" applyBorder="1" applyAlignment="1">
      <alignment horizontal="center" vertical="center" shrinkToFit="1"/>
    </xf>
    <xf numFmtId="189" fontId="0" fillId="0" borderId="32" xfId="0" applyNumberForma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187" fontId="11" fillId="0" borderId="32" xfId="0" applyNumberFormat="1" applyFont="1" applyFill="1" applyBorder="1" applyAlignment="1">
      <alignment horizontal="center" vertical="center" shrinkToFit="1"/>
    </xf>
    <xf numFmtId="188" fontId="11" fillId="0" borderId="68" xfId="0" applyNumberFormat="1" applyFont="1" applyFill="1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11" fillId="0" borderId="71" xfId="0" applyFont="1" applyFill="1" applyBorder="1" applyAlignment="1">
      <alignment horizontal="center" vertical="center" textRotation="255" shrinkToFit="1"/>
    </xf>
    <xf numFmtId="0" fontId="17" fillId="0" borderId="72" xfId="0" applyFont="1" applyFill="1" applyBorder="1" applyAlignment="1">
      <alignment horizontal="center" vertical="center" shrinkToFit="1"/>
    </xf>
    <xf numFmtId="0" fontId="26" fillId="0" borderId="73" xfId="0" applyFont="1" applyBorder="1" applyAlignment="1">
      <alignment horizontal="center" vertical="center" shrinkToFit="1"/>
    </xf>
    <xf numFmtId="0" fontId="26" fillId="0" borderId="74" xfId="0" applyFont="1" applyBorder="1" applyAlignment="1">
      <alignment horizontal="center" vertical="center" shrinkToFit="1"/>
    </xf>
    <xf numFmtId="0" fontId="17" fillId="0" borderId="75" xfId="0" applyFont="1" applyFill="1" applyBorder="1" applyAlignment="1">
      <alignment horizontal="center" vertical="center" shrinkToFit="1"/>
    </xf>
    <xf numFmtId="0" fontId="0" fillId="0" borderId="76" xfId="0" applyBorder="1" applyAlignment="1">
      <alignment vertical="center" shrinkToFit="1"/>
    </xf>
    <xf numFmtId="0" fontId="0" fillId="0" borderId="77" xfId="0" applyBorder="1" applyAlignment="1">
      <alignment vertical="center" shrinkToFit="1"/>
    </xf>
    <xf numFmtId="0" fontId="12" fillId="33" borderId="64" xfId="0" applyFont="1" applyFill="1" applyBorder="1" applyAlignment="1">
      <alignment horizontal="left" vertical="center" wrapText="1"/>
    </xf>
    <xf numFmtId="0" fontId="0" fillId="0" borderId="78" xfId="0" applyBorder="1" applyAlignment="1">
      <alignment wrapText="1"/>
    </xf>
    <xf numFmtId="0" fontId="0" fillId="0" borderId="79" xfId="0" applyBorder="1" applyAlignment="1">
      <alignment wrapText="1"/>
    </xf>
    <xf numFmtId="0" fontId="0" fillId="0" borderId="6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80" xfId="0" applyBorder="1" applyAlignment="1">
      <alignment wrapText="1"/>
    </xf>
    <xf numFmtId="186" fontId="0" fillId="0" borderId="32" xfId="0" applyNumberFormat="1" applyBorder="1" applyAlignment="1">
      <alignment horizontal="center" vertical="center" shrinkToFi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Sheet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47625</xdr:colOff>
      <xdr:row>35</xdr:row>
      <xdr:rowOff>76200</xdr:rowOff>
    </xdr:from>
    <xdr:to>
      <xdr:col>46</xdr:col>
      <xdr:colOff>276225</xdr:colOff>
      <xdr:row>35</xdr:row>
      <xdr:rowOff>190500</xdr:rowOff>
    </xdr:to>
    <xdr:sp>
      <xdr:nvSpPr>
        <xdr:cNvPr id="1" name="Oval 1"/>
        <xdr:cNvSpPr>
          <a:spLocks/>
        </xdr:cNvSpPr>
      </xdr:nvSpPr>
      <xdr:spPr>
        <a:xfrm>
          <a:off x="25384125" y="943927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46</xdr:col>
      <xdr:colOff>47625</xdr:colOff>
      <xdr:row>36</xdr:row>
      <xdr:rowOff>76200</xdr:rowOff>
    </xdr:from>
    <xdr:to>
      <xdr:col>46</xdr:col>
      <xdr:colOff>276225</xdr:colOff>
      <xdr:row>36</xdr:row>
      <xdr:rowOff>190500</xdr:rowOff>
    </xdr:to>
    <xdr:sp>
      <xdr:nvSpPr>
        <xdr:cNvPr id="2" name="Oval 2"/>
        <xdr:cNvSpPr>
          <a:spLocks/>
        </xdr:cNvSpPr>
      </xdr:nvSpPr>
      <xdr:spPr>
        <a:xfrm>
          <a:off x="25384125" y="96869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46</xdr:col>
      <xdr:colOff>47625</xdr:colOff>
      <xdr:row>35</xdr:row>
      <xdr:rowOff>76200</xdr:rowOff>
    </xdr:from>
    <xdr:to>
      <xdr:col>46</xdr:col>
      <xdr:colOff>276225</xdr:colOff>
      <xdr:row>35</xdr:row>
      <xdr:rowOff>190500</xdr:rowOff>
    </xdr:to>
    <xdr:sp>
      <xdr:nvSpPr>
        <xdr:cNvPr id="3" name="Oval 3"/>
        <xdr:cNvSpPr>
          <a:spLocks/>
        </xdr:cNvSpPr>
      </xdr:nvSpPr>
      <xdr:spPr>
        <a:xfrm>
          <a:off x="25384125" y="943927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46</xdr:col>
      <xdr:colOff>47625</xdr:colOff>
      <xdr:row>36</xdr:row>
      <xdr:rowOff>76200</xdr:rowOff>
    </xdr:from>
    <xdr:to>
      <xdr:col>46</xdr:col>
      <xdr:colOff>276225</xdr:colOff>
      <xdr:row>36</xdr:row>
      <xdr:rowOff>190500</xdr:rowOff>
    </xdr:to>
    <xdr:sp>
      <xdr:nvSpPr>
        <xdr:cNvPr id="4" name="Oval 4"/>
        <xdr:cNvSpPr>
          <a:spLocks/>
        </xdr:cNvSpPr>
      </xdr:nvSpPr>
      <xdr:spPr>
        <a:xfrm>
          <a:off x="25384125" y="96869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46</xdr:col>
      <xdr:colOff>47625</xdr:colOff>
      <xdr:row>35</xdr:row>
      <xdr:rowOff>76200</xdr:rowOff>
    </xdr:from>
    <xdr:to>
      <xdr:col>46</xdr:col>
      <xdr:colOff>276225</xdr:colOff>
      <xdr:row>35</xdr:row>
      <xdr:rowOff>190500</xdr:rowOff>
    </xdr:to>
    <xdr:sp>
      <xdr:nvSpPr>
        <xdr:cNvPr id="5" name="Oval 5"/>
        <xdr:cNvSpPr>
          <a:spLocks/>
        </xdr:cNvSpPr>
      </xdr:nvSpPr>
      <xdr:spPr>
        <a:xfrm>
          <a:off x="25384125" y="943927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46</xdr:col>
      <xdr:colOff>47625</xdr:colOff>
      <xdr:row>36</xdr:row>
      <xdr:rowOff>76200</xdr:rowOff>
    </xdr:from>
    <xdr:to>
      <xdr:col>46</xdr:col>
      <xdr:colOff>276225</xdr:colOff>
      <xdr:row>36</xdr:row>
      <xdr:rowOff>190500</xdr:rowOff>
    </xdr:to>
    <xdr:sp>
      <xdr:nvSpPr>
        <xdr:cNvPr id="6" name="Oval 6"/>
        <xdr:cNvSpPr>
          <a:spLocks/>
        </xdr:cNvSpPr>
      </xdr:nvSpPr>
      <xdr:spPr>
        <a:xfrm>
          <a:off x="25384125" y="96869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46</xdr:col>
      <xdr:colOff>47625</xdr:colOff>
      <xdr:row>35</xdr:row>
      <xdr:rowOff>76200</xdr:rowOff>
    </xdr:from>
    <xdr:to>
      <xdr:col>46</xdr:col>
      <xdr:colOff>276225</xdr:colOff>
      <xdr:row>35</xdr:row>
      <xdr:rowOff>190500</xdr:rowOff>
    </xdr:to>
    <xdr:sp>
      <xdr:nvSpPr>
        <xdr:cNvPr id="7" name="Oval 7"/>
        <xdr:cNvSpPr>
          <a:spLocks/>
        </xdr:cNvSpPr>
      </xdr:nvSpPr>
      <xdr:spPr>
        <a:xfrm>
          <a:off x="25384125" y="943927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46</xdr:col>
      <xdr:colOff>47625</xdr:colOff>
      <xdr:row>36</xdr:row>
      <xdr:rowOff>76200</xdr:rowOff>
    </xdr:from>
    <xdr:to>
      <xdr:col>46</xdr:col>
      <xdr:colOff>276225</xdr:colOff>
      <xdr:row>36</xdr:row>
      <xdr:rowOff>190500</xdr:rowOff>
    </xdr:to>
    <xdr:sp>
      <xdr:nvSpPr>
        <xdr:cNvPr id="8" name="Oval 8"/>
        <xdr:cNvSpPr>
          <a:spLocks/>
        </xdr:cNvSpPr>
      </xdr:nvSpPr>
      <xdr:spPr>
        <a:xfrm>
          <a:off x="25384125" y="96869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46</xdr:col>
      <xdr:colOff>47625</xdr:colOff>
      <xdr:row>35</xdr:row>
      <xdr:rowOff>76200</xdr:rowOff>
    </xdr:from>
    <xdr:to>
      <xdr:col>46</xdr:col>
      <xdr:colOff>276225</xdr:colOff>
      <xdr:row>35</xdr:row>
      <xdr:rowOff>190500</xdr:rowOff>
    </xdr:to>
    <xdr:sp>
      <xdr:nvSpPr>
        <xdr:cNvPr id="9" name="Oval 9"/>
        <xdr:cNvSpPr>
          <a:spLocks/>
        </xdr:cNvSpPr>
      </xdr:nvSpPr>
      <xdr:spPr>
        <a:xfrm>
          <a:off x="25384125" y="943927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46</xdr:col>
      <xdr:colOff>47625</xdr:colOff>
      <xdr:row>36</xdr:row>
      <xdr:rowOff>76200</xdr:rowOff>
    </xdr:from>
    <xdr:to>
      <xdr:col>46</xdr:col>
      <xdr:colOff>276225</xdr:colOff>
      <xdr:row>36</xdr:row>
      <xdr:rowOff>190500</xdr:rowOff>
    </xdr:to>
    <xdr:sp>
      <xdr:nvSpPr>
        <xdr:cNvPr id="10" name="Oval 10"/>
        <xdr:cNvSpPr>
          <a:spLocks/>
        </xdr:cNvSpPr>
      </xdr:nvSpPr>
      <xdr:spPr>
        <a:xfrm>
          <a:off x="25384125" y="96869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46</xdr:col>
      <xdr:colOff>47625</xdr:colOff>
      <xdr:row>35</xdr:row>
      <xdr:rowOff>76200</xdr:rowOff>
    </xdr:from>
    <xdr:to>
      <xdr:col>46</xdr:col>
      <xdr:colOff>276225</xdr:colOff>
      <xdr:row>35</xdr:row>
      <xdr:rowOff>190500</xdr:rowOff>
    </xdr:to>
    <xdr:sp>
      <xdr:nvSpPr>
        <xdr:cNvPr id="11" name="Oval 11"/>
        <xdr:cNvSpPr>
          <a:spLocks/>
        </xdr:cNvSpPr>
      </xdr:nvSpPr>
      <xdr:spPr>
        <a:xfrm>
          <a:off x="25384125" y="943927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46</xdr:col>
      <xdr:colOff>47625</xdr:colOff>
      <xdr:row>36</xdr:row>
      <xdr:rowOff>76200</xdr:rowOff>
    </xdr:from>
    <xdr:to>
      <xdr:col>46</xdr:col>
      <xdr:colOff>276225</xdr:colOff>
      <xdr:row>36</xdr:row>
      <xdr:rowOff>190500</xdr:rowOff>
    </xdr:to>
    <xdr:sp>
      <xdr:nvSpPr>
        <xdr:cNvPr id="12" name="Oval 12"/>
        <xdr:cNvSpPr>
          <a:spLocks/>
        </xdr:cNvSpPr>
      </xdr:nvSpPr>
      <xdr:spPr>
        <a:xfrm>
          <a:off x="25384125" y="96869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46</xdr:col>
      <xdr:colOff>47625</xdr:colOff>
      <xdr:row>35</xdr:row>
      <xdr:rowOff>76200</xdr:rowOff>
    </xdr:from>
    <xdr:to>
      <xdr:col>46</xdr:col>
      <xdr:colOff>276225</xdr:colOff>
      <xdr:row>35</xdr:row>
      <xdr:rowOff>190500</xdr:rowOff>
    </xdr:to>
    <xdr:sp>
      <xdr:nvSpPr>
        <xdr:cNvPr id="13" name="Oval 13"/>
        <xdr:cNvSpPr>
          <a:spLocks/>
        </xdr:cNvSpPr>
      </xdr:nvSpPr>
      <xdr:spPr>
        <a:xfrm>
          <a:off x="25384125" y="943927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46</xdr:col>
      <xdr:colOff>47625</xdr:colOff>
      <xdr:row>36</xdr:row>
      <xdr:rowOff>76200</xdr:rowOff>
    </xdr:from>
    <xdr:to>
      <xdr:col>46</xdr:col>
      <xdr:colOff>276225</xdr:colOff>
      <xdr:row>36</xdr:row>
      <xdr:rowOff>190500</xdr:rowOff>
    </xdr:to>
    <xdr:sp>
      <xdr:nvSpPr>
        <xdr:cNvPr id="14" name="Oval 14"/>
        <xdr:cNvSpPr>
          <a:spLocks/>
        </xdr:cNvSpPr>
      </xdr:nvSpPr>
      <xdr:spPr>
        <a:xfrm>
          <a:off x="25384125" y="96869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46</xdr:col>
      <xdr:colOff>47625</xdr:colOff>
      <xdr:row>35</xdr:row>
      <xdr:rowOff>76200</xdr:rowOff>
    </xdr:from>
    <xdr:to>
      <xdr:col>46</xdr:col>
      <xdr:colOff>276225</xdr:colOff>
      <xdr:row>35</xdr:row>
      <xdr:rowOff>190500</xdr:rowOff>
    </xdr:to>
    <xdr:sp>
      <xdr:nvSpPr>
        <xdr:cNvPr id="15" name="Oval 15"/>
        <xdr:cNvSpPr>
          <a:spLocks/>
        </xdr:cNvSpPr>
      </xdr:nvSpPr>
      <xdr:spPr>
        <a:xfrm>
          <a:off x="25384125" y="943927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46</xdr:col>
      <xdr:colOff>47625</xdr:colOff>
      <xdr:row>36</xdr:row>
      <xdr:rowOff>76200</xdr:rowOff>
    </xdr:from>
    <xdr:to>
      <xdr:col>46</xdr:col>
      <xdr:colOff>276225</xdr:colOff>
      <xdr:row>36</xdr:row>
      <xdr:rowOff>190500</xdr:rowOff>
    </xdr:to>
    <xdr:sp>
      <xdr:nvSpPr>
        <xdr:cNvPr id="16" name="Oval 16"/>
        <xdr:cNvSpPr>
          <a:spLocks/>
        </xdr:cNvSpPr>
      </xdr:nvSpPr>
      <xdr:spPr>
        <a:xfrm>
          <a:off x="25384125" y="96869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8"/>
  <sheetViews>
    <sheetView tabSelected="1" zoomScalePageLayoutView="0" workbookViewId="0" topLeftCell="A1">
      <selection activeCell="T13" sqref="T13"/>
    </sheetView>
  </sheetViews>
  <sheetFormatPr defaultColWidth="6.125" defaultRowHeight="16.5"/>
  <cols>
    <col min="1" max="1" width="5.125" style="36" customWidth="1"/>
    <col min="2" max="2" width="6.375" style="83" customWidth="1"/>
    <col min="3" max="3" width="14.50390625" style="1" customWidth="1"/>
    <col min="4" max="4" width="6.375" style="206" hidden="1" customWidth="1"/>
    <col min="5" max="5" width="15.00390625" style="1" customWidth="1"/>
    <col min="6" max="6" width="5.125" style="36" customWidth="1"/>
    <col min="7" max="7" width="6.375" style="83" customWidth="1"/>
    <col min="8" max="8" width="15.25390625" style="1" customWidth="1"/>
    <col min="9" max="9" width="6.375" style="1" hidden="1" customWidth="1"/>
    <col min="10" max="10" width="15.25390625" style="1" customWidth="1"/>
    <col min="11" max="11" width="5.125" style="36" customWidth="1"/>
    <col min="12" max="12" width="6.375" style="83" customWidth="1"/>
    <col min="13" max="13" width="16.25390625" style="1" customWidth="1"/>
    <col min="14" max="14" width="6.375" style="1" hidden="1" customWidth="1"/>
    <col min="15" max="15" width="11.75390625" style="1" customWidth="1"/>
    <col min="16" max="16" width="5.125" style="36" customWidth="1"/>
    <col min="17" max="17" width="6.375" style="83" customWidth="1"/>
    <col min="18" max="18" width="17.875" style="1" customWidth="1"/>
    <col min="19" max="19" width="6.375" style="1" hidden="1" customWidth="1"/>
    <col min="20" max="20" width="15.375" style="1" customWidth="1"/>
    <col min="21" max="21" width="5.125" style="36" customWidth="1"/>
    <col min="22" max="22" width="6.375" style="66" customWidth="1"/>
    <col min="23" max="23" width="15.00390625" style="1" customWidth="1"/>
    <col min="24" max="24" width="6.375" style="1" hidden="1" customWidth="1"/>
    <col min="25" max="25" width="12.75390625" style="1" customWidth="1"/>
    <col min="26" max="26" width="3.625" style="36" customWidth="1"/>
    <col min="27" max="27" width="6.375" style="66" hidden="1" customWidth="1"/>
    <col min="28" max="28" width="17.00390625" style="1" customWidth="1"/>
    <col min="29" max="29" width="6.375" style="1" hidden="1" customWidth="1"/>
    <col min="30" max="30" width="10.875" style="1" customWidth="1"/>
    <col min="31" max="31" width="11.875" style="1" hidden="1" customWidth="1"/>
    <col min="32" max="32" width="8.75390625" style="1" customWidth="1"/>
    <col min="33" max="16384" width="6.125" style="1" customWidth="1"/>
  </cols>
  <sheetData>
    <row r="1" spans="1:26" ht="20.25" customHeight="1">
      <c r="A1" s="261" t="s">
        <v>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1"/>
      <c r="Z1" s="1"/>
    </row>
    <row r="2" spans="1:26" ht="17.25" customHeight="1">
      <c r="A2" s="261" t="s">
        <v>61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1"/>
      <c r="Z2" s="1"/>
    </row>
    <row r="3" spans="1:30" s="2" customFormat="1" ht="29.25" customHeight="1" thickBot="1">
      <c r="A3" s="236" t="s">
        <v>92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21"/>
      <c r="AA3" s="221"/>
      <c r="AB3" s="221"/>
      <c r="AC3" s="221"/>
      <c r="AD3" s="221"/>
    </row>
    <row r="4" spans="1:31" s="4" customFormat="1" ht="24.75" customHeight="1">
      <c r="A4" s="286" t="s">
        <v>71</v>
      </c>
      <c r="B4" s="262">
        <v>41813</v>
      </c>
      <c r="C4" s="263"/>
      <c r="D4" s="263"/>
      <c r="E4" s="263"/>
      <c r="F4" s="264" t="s">
        <v>0</v>
      </c>
      <c r="G4" s="282">
        <f>B4+1</f>
        <v>41814</v>
      </c>
      <c r="H4" s="263"/>
      <c r="I4" s="263"/>
      <c r="J4" s="263"/>
      <c r="K4" s="258" t="s">
        <v>72</v>
      </c>
      <c r="L4" s="283">
        <f>G4+1</f>
        <v>41815</v>
      </c>
      <c r="M4" s="284"/>
      <c r="N4" s="284"/>
      <c r="O4" s="285"/>
      <c r="P4" s="277" t="s">
        <v>97</v>
      </c>
      <c r="Q4" s="279">
        <f>L4+1</f>
        <v>41816</v>
      </c>
      <c r="R4" s="280"/>
      <c r="S4" s="280"/>
      <c r="T4" s="280"/>
      <c r="U4" s="258" t="s">
        <v>71</v>
      </c>
      <c r="V4" s="259">
        <f>Q4+1</f>
        <v>41817</v>
      </c>
      <c r="W4" s="260"/>
      <c r="X4" s="260"/>
      <c r="Y4" s="260"/>
      <c r="Z4" s="258" t="s">
        <v>71</v>
      </c>
      <c r="AA4" s="262">
        <f>V4+3</f>
        <v>41820</v>
      </c>
      <c r="AB4" s="299"/>
      <c r="AC4" s="299"/>
      <c r="AD4" s="299"/>
      <c r="AE4" s="84" t="s">
        <v>73</v>
      </c>
    </row>
    <row r="5" spans="1:31" s="4" customFormat="1" ht="21.75" customHeight="1">
      <c r="A5" s="239"/>
      <c r="B5" s="251" t="s">
        <v>74</v>
      </c>
      <c r="C5" s="281"/>
      <c r="D5" s="281"/>
      <c r="E5" s="85">
        <f>990-166</f>
        <v>824</v>
      </c>
      <c r="F5" s="265"/>
      <c r="G5" s="251" t="s">
        <v>74</v>
      </c>
      <c r="H5" s="252"/>
      <c r="I5" s="252"/>
      <c r="J5" s="215">
        <f>E5-78</f>
        <v>746</v>
      </c>
      <c r="K5" s="237"/>
      <c r="L5" s="248" t="s">
        <v>74</v>
      </c>
      <c r="M5" s="249"/>
      <c r="N5" s="250"/>
      <c r="O5" s="85">
        <f>E5</f>
        <v>824</v>
      </c>
      <c r="P5" s="278"/>
      <c r="Q5" s="251" t="s">
        <v>74</v>
      </c>
      <c r="R5" s="252"/>
      <c r="S5" s="252"/>
      <c r="T5" s="215">
        <f>O5-30</f>
        <v>794</v>
      </c>
      <c r="U5" s="237"/>
      <c r="V5" s="251" t="s">
        <v>74</v>
      </c>
      <c r="W5" s="252"/>
      <c r="X5" s="252"/>
      <c r="Y5" s="85">
        <f>O5</f>
        <v>824</v>
      </c>
      <c r="Z5" s="237"/>
      <c r="AA5" s="251" t="s">
        <v>74</v>
      </c>
      <c r="AB5" s="252"/>
      <c r="AC5" s="252"/>
      <c r="AD5" s="85">
        <f>Y5</f>
        <v>824</v>
      </c>
      <c r="AE5" s="86"/>
    </row>
    <row r="6" spans="1:31" s="4" customFormat="1" ht="22.5" customHeight="1">
      <c r="A6" s="240"/>
      <c r="B6" s="67" t="s">
        <v>62</v>
      </c>
      <c r="C6" s="87" t="s">
        <v>2</v>
      </c>
      <c r="D6" s="88" t="s">
        <v>3</v>
      </c>
      <c r="E6" s="89" t="s">
        <v>4</v>
      </c>
      <c r="F6" s="265"/>
      <c r="G6" s="67" t="s">
        <v>62</v>
      </c>
      <c r="H6" s="87" t="s">
        <v>2</v>
      </c>
      <c r="I6" s="88" t="s">
        <v>3</v>
      </c>
      <c r="J6" s="89" t="s">
        <v>4</v>
      </c>
      <c r="K6" s="237"/>
      <c r="L6" s="90" t="s">
        <v>62</v>
      </c>
      <c r="M6" s="253" t="s">
        <v>40</v>
      </c>
      <c r="N6" s="249"/>
      <c r="O6" s="250"/>
      <c r="P6" s="278"/>
      <c r="Q6" s="67" t="s">
        <v>62</v>
      </c>
      <c r="R6" s="87" t="s">
        <v>2</v>
      </c>
      <c r="S6" s="88" t="s">
        <v>3</v>
      </c>
      <c r="T6" s="89" t="s">
        <v>4</v>
      </c>
      <c r="U6" s="237"/>
      <c r="V6" s="91" t="s">
        <v>62</v>
      </c>
      <c r="W6" s="87" t="s">
        <v>2</v>
      </c>
      <c r="X6" s="88" t="s">
        <v>3</v>
      </c>
      <c r="Y6" s="89" t="s">
        <v>4</v>
      </c>
      <c r="Z6" s="237"/>
      <c r="AA6" s="91" t="s">
        <v>62</v>
      </c>
      <c r="AB6" s="87" t="s">
        <v>2</v>
      </c>
      <c r="AC6" s="88" t="s">
        <v>3</v>
      </c>
      <c r="AD6" s="89" t="s">
        <v>4</v>
      </c>
      <c r="AE6" s="92"/>
    </row>
    <row r="7" spans="1:31" s="33" customFormat="1" ht="21" customHeight="1">
      <c r="A7" s="273" t="s">
        <v>41</v>
      </c>
      <c r="B7" s="68" t="s">
        <v>63</v>
      </c>
      <c r="C7" s="37" t="s">
        <v>9</v>
      </c>
      <c r="D7" s="8">
        <v>60</v>
      </c>
      <c r="E7" s="212">
        <f aca="true" t="shared" si="0" ref="E7:E12">D7*$E$5/1000</f>
        <v>49.44</v>
      </c>
      <c r="F7" s="265"/>
      <c r="G7" s="68"/>
      <c r="H7" s="94" t="s">
        <v>75</v>
      </c>
      <c r="I7" s="95">
        <v>3</v>
      </c>
      <c r="J7" s="96">
        <f>I7*$J$5/1000</f>
        <v>2.238</v>
      </c>
      <c r="K7" s="254" t="s">
        <v>95</v>
      </c>
      <c r="L7" s="69" t="s">
        <v>91</v>
      </c>
      <c r="M7" s="6" t="s">
        <v>49</v>
      </c>
      <c r="N7" s="54">
        <v>10</v>
      </c>
      <c r="O7" s="98">
        <f aca="true" t="shared" si="1" ref="O7:O13">N7*$O$5/1000</f>
        <v>8.24</v>
      </c>
      <c r="P7" s="252"/>
      <c r="Q7" s="68" t="s">
        <v>84</v>
      </c>
      <c r="R7" s="50" t="s">
        <v>32</v>
      </c>
      <c r="S7" s="11">
        <v>0.5</v>
      </c>
      <c r="T7" s="97">
        <f>S7*$T$5/1000</f>
        <v>0.397</v>
      </c>
      <c r="U7" s="234" t="s">
        <v>39</v>
      </c>
      <c r="V7" s="99" t="s">
        <v>63</v>
      </c>
      <c r="W7" s="37" t="s">
        <v>101</v>
      </c>
      <c r="X7" s="8">
        <v>60</v>
      </c>
      <c r="Y7" s="98">
        <f>X7*$Y$5/1000</f>
        <v>49.44</v>
      </c>
      <c r="Z7" s="234"/>
      <c r="AA7" s="99"/>
      <c r="AB7" s="56" t="s">
        <v>51</v>
      </c>
      <c r="AC7" s="57"/>
      <c r="AD7" s="16">
        <f>AD5+5-28-24</f>
        <v>777</v>
      </c>
      <c r="AE7" s="92"/>
    </row>
    <row r="8" spans="1:31" s="33" customFormat="1" ht="21" customHeight="1">
      <c r="A8" s="274"/>
      <c r="B8" s="69" t="s">
        <v>64</v>
      </c>
      <c r="C8" s="37" t="s">
        <v>13</v>
      </c>
      <c r="D8" s="8">
        <v>30</v>
      </c>
      <c r="E8" s="212">
        <f t="shared" si="0"/>
        <v>24.72</v>
      </c>
      <c r="F8" s="241" t="s">
        <v>87</v>
      </c>
      <c r="G8" s="69" t="s">
        <v>83</v>
      </c>
      <c r="H8" s="12" t="s">
        <v>126</v>
      </c>
      <c r="I8" s="48">
        <v>1</v>
      </c>
      <c r="J8" s="207">
        <f>I8*$J$5</f>
        <v>746</v>
      </c>
      <c r="K8" s="255"/>
      <c r="L8" s="69" t="s">
        <v>83</v>
      </c>
      <c r="M8" s="6" t="s">
        <v>15</v>
      </c>
      <c r="N8" s="8">
        <v>12</v>
      </c>
      <c r="O8" s="98">
        <f t="shared" si="1"/>
        <v>9.888</v>
      </c>
      <c r="P8" s="241" t="s">
        <v>88</v>
      </c>
      <c r="Q8" s="69" t="s">
        <v>63</v>
      </c>
      <c r="R8" s="6" t="s">
        <v>125</v>
      </c>
      <c r="S8" s="7">
        <v>40</v>
      </c>
      <c r="T8" s="98">
        <f>S8*$T$5/1000</f>
        <v>31.76</v>
      </c>
      <c r="U8" s="234"/>
      <c r="V8" s="101" t="s">
        <v>84</v>
      </c>
      <c r="W8" s="37" t="s">
        <v>102</v>
      </c>
      <c r="X8" s="8">
        <v>1.8</v>
      </c>
      <c r="Y8" s="97">
        <f>X8*$Y$5/1000</f>
        <v>1.4832</v>
      </c>
      <c r="Z8" s="234"/>
      <c r="AA8" s="101"/>
      <c r="AB8" s="63" t="s">
        <v>54</v>
      </c>
      <c r="AC8" s="59"/>
      <c r="AD8" s="16">
        <f>AD5+5-28-24</f>
        <v>777</v>
      </c>
      <c r="AE8" s="102"/>
    </row>
    <row r="9" spans="1:31" s="33" customFormat="1" ht="21" customHeight="1">
      <c r="A9" s="275"/>
      <c r="B9" s="69" t="s">
        <v>64</v>
      </c>
      <c r="C9" s="37" t="s">
        <v>24</v>
      </c>
      <c r="D9" s="8">
        <v>8</v>
      </c>
      <c r="E9" s="212">
        <f t="shared" si="0"/>
        <v>6.592</v>
      </c>
      <c r="F9" s="242"/>
      <c r="G9" s="69" t="s">
        <v>64</v>
      </c>
      <c r="H9" s="12" t="s">
        <v>8</v>
      </c>
      <c r="I9" s="53">
        <v>5</v>
      </c>
      <c r="J9" s="208">
        <f>I9*$J$5/1000</f>
        <v>3.73</v>
      </c>
      <c r="K9" s="255"/>
      <c r="L9" s="69" t="s">
        <v>123</v>
      </c>
      <c r="M9" s="6" t="s">
        <v>14</v>
      </c>
      <c r="N9" s="8">
        <v>15</v>
      </c>
      <c r="O9" s="98">
        <f t="shared" si="1"/>
        <v>12.36</v>
      </c>
      <c r="P9" s="242"/>
      <c r="Q9" s="69" t="s">
        <v>64</v>
      </c>
      <c r="R9" s="6" t="s">
        <v>8</v>
      </c>
      <c r="S9" s="7">
        <v>39.5</v>
      </c>
      <c r="T9" s="98">
        <f>S9*$T$5/1000</f>
        <v>31.363</v>
      </c>
      <c r="U9" s="234"/>
      <c r="V9" s="101" t="s">
        <v>64</v>
      </c>
      <c r="W9" s="37" t="s">
        <v>103</v>
      </c>
      <c r="X9" s="8">
        <v>25</v>
      </c>
      <c r="Y9" s="98">
        <f>X9*$Y$5/1000</f>
        <v>20.6</v>
      </c>
      <c r="Z9" s="234"/>
      <c r="AA9" s="101"/>
      <c r="AB9" s="64" t="s">
        <v>55</v>
      </c>
      <c r="AC9" s="60"/>
      <c r="AD9" s="16">
        <f>AD5+5-28-24</f>
        <v>777</v>
      </c>
      <c r="AE9" s="103"/>
    </row>
    <row r="10" spans="1:31" s="33" customFormat="1" ht="21" customHeight="1">
      <c r="A10" s="275"/>
      <c r="B10" s="70" t="s">
        <v>66</v>
      </c>
      <c r="C10" s="9" t="s">
        <v>16</v>
      </c>
      <c r="D10" s="10">
        <v>1</v>
      </c>
      <c r="E10" s="212">
        <f t="shared" si="0"/>
        <v>0.824</v>
      </c>
      <c r="F10" s="242"/>
      <c r="G10" s="70"/>
      <c r="H10" s="61" t="s">
        <v>122</v>
      </c>
      <c r="I10" s="8">
        <v>1</v>
      </c>
      <c r="J10" s="219">
        <f>I10*$J$5/1000</f>
        <v>0.746</v>
      </c>
      <c r="K10" s="255"/>
      <c r="L10" s="69" t="s">
        <v>64</v>
      </c>
      <c r="M10" s="6" t="s">
        <v>130</v>
      </c>
      <c r="N10" s="8">
        <v>30</v>
      </c>
      <c r="O10" s="98">
        <f t="shared" si="1"/>
        <v>24.72</v>
      </c>
      <c r="P10" s="242"/>
      <c r="Q10" s="70" t="s">
        <v>67</v>
      </c>
      <c r="R10" s="6" t="s">
        <v>18</v>
      </c>
      <c r="S10" s="7">
        <v>5.5</v>
      </c>
      <c r="T10" s="97">
        <f>S10*$T$5/1000</f>
        <v>4.367</v>
      </c>
      <c r="U10" s="234"/>
      <c r="V10" s="101" t="s">
        <v>85</v>
      </c>
      <c r="W10" s="9" t="s">
        <v>104</v>
      </c>
      <c r="X10" s="10">
        <v>0.7</v>
      </c>
      <c r="Y10" s="97">
        <f>X10*$Y$5/1000</f>
        <v>0.5768</v>
      </c>
      <c r="Z10" s="234"/>
      <c r="AA10" s="101"/>
      <c r="AB10" s="58" t="s">
        <v>52</v>
      </c>
      <c r="AC10" s="60"/>
      <c r="AD10" s="16">
        <f>AD5+5-28-24</f>
        <v>777</v>
      </c>
      <c r="AE10" s="106"/>
    </row>
    <row r="11" spans="1:31" s="33" customFormat="1" ht="21" customHeight="1">
      <c r="A11" s="275"/>
      <c r="B11" s="69" t="s">
        <v>64</v>
      </c>
      <c r="C11" s="9" t="s">
        <v>10</v>
      </c>
      <c r="D11" s="10">
        <v>2</v>
      </c>
      <c r="E11" s="212">
        <f t="shared" si="0"/>
        <v>1.648</v>
      </c>
      <c r="F11" s="242"/>
      <c r="G11" s="69"/>
      <c r="H11" s="227" t="s">
        <v>11</v>
      </c>
      <c r="I11" s="228"/>
      <c r="J11" s="210">
        <v>2</v>
      </c>
      <c r="K11" s="255"/>
      <c r="L11" s="69" t="s">
        <v>66</v>
      </c>
      <c r="M11" s="37" t="s">
        <v>47</v>
      </c>
      <c r="N11" s="55">
        <v>0.8</v>
      </c>
      <c r="O11" s="98">
        <f t="shared" si="1"/>
        <v>0.6592</v>
      </c>
      <c r="P11" s="242"/>
      <c r="Q11" s="69"/>
      <c r="R11" s="14" t="s">
        <v>25</v>
      </c>
      <c r="S11" s="15"/>
      <c r="T11" s="97"/>
      <c r="U11" s="234"/>
      <c r="V11" s="101"/>
      <c r="W11" s="9" t="s">
        <v>105</v>
      </c>
      <c r="X11" s="10"/>
      <c r="Y11" s="97"/>
      <c r="Z11" s="234"/>
      <c r="AA11" s="101"/>
      <c r="AB11" s="287" t="s">
        <v>53</v>
      </c>
      <c r="AC11" s="288"/>
      <c r="AD11" s="289"/>
      <c r="AE11" s="92"/>
    </row>
    <row r="12" spans="1:31" s="33" customFormat="1" ht="21" customHeight="1">
      <c r="A12" s="275"/>
      <c r="B12" s="69" t="s">
        <v>84</v>
      </c>
      <c r="C12" s="46" t="s">
        <v>26</v>
      </c>
      <c r="D12" s="49">
        <v>1.5</v>
      </c>
      <c r="E12" s="213">
        <f t="shared" si="0"/>
        <v>1.236</v>
      </c>
      <c r="F12" s="242"/>
      <c r="G12" s="69"/>
      <c r="H12" s="293" t="s">
        <v>129</v>
      </c>
      <c r="I12" s="294"/>
      <c r="J12" s="295"/>
      <c r="K12" s="255"/>
      <c r="L12" s="111" t="s">
        <v>64</v>
      </c>
      <c r="M12" s="6" t="s">
        <v>10</v>
      </c>
      <c r="N12" s="8">
        <v>0.8</v>
      </c>
      <c r="O12" s="98">
        <f t="shared" si="1"/>
        <v>0.6592</v>
      </c>
      <c r="P12" s="242"/>
      <c r="Q12" s="69"/>
      <c r="R12" s="222" t="s">
        <v>128</v>
      </c>
      <c r="S12" s="47"/>
      <c r="T12" s="97"/>
      <c r="U12" s="234"/>
      <c r="V12" s="101"/>
      <c r="W12" s="20"/>
      <c r="X12" s="21"/>
      <c r="Y12" s="97"/>
      <c r="Z12" s="234"/>
      <c r="AA12" s="101"/>
      <c r="AB12" s="290" t="s">
        <v>33</v>
      </c>
      <c r="AC12" s="291"/>
      <c r="AD12" s="292"/>
      <c r="AE12" s="102"/>
    </row>
    <row r="13" spans="1:31" s="33" customFormat="1" ht="21" customHeight="1">
      <c r="A13" s="275"/>
      <c r="B13" s="112"/>
      <c r="C13" s="107" t="s">
        <v>131</v>
      </c>
      <c r="D13" s="108"/>
      <c r="E13" s="214">
        <v>1</v>
      </c>
      <c r="F13" s="242"/>
      <c r="G13" s="69"/>
      <c r="H13" s="296"/>
      <c r="I13" s="297"/>
      <c r="J13" s="298"/>
      <c r="K13" s="255"/>
      <c r="L13" s="69" t="s">
        <v>84</v>
      </c>
      <c r="M13" s="6" t="s">
        <v>48</v>
      </c>
      <c r="N13" s="8">
        <v>3</v>
      </c>
      <c r="O13" s="209">
        <f t="shared" si="1"/>
        <v>2.472</v>
      </c>
      <c r="P13" s="242"/>
      <c r="Q13" s="112"/>
      <c r="R13" s="113" t="s">
        <v>133</v>
      </c>
      <c r="S13" s="105"/>
      <c r="T13" s="211">
        <v>1</v>
      </c>
      <c r="U13" s="234"/>
      <c r="V13" s="101"/>
      <c r="W13" s="229" t="s">
        <v>134</v>
      </c>
      <c r="X13" s="229"/>
      <c r="Y13" s="98">
        <v>1</v>
      </c>
      <c r="Z13" s="234"/>
      <c r="AA13" s="101"/>
      <c r="AB13" s="290" t="s">
        <v>127</v>
      </c>
      <c r="AC13" s="291"/>
      <c r="AD13" s="292"/>
      <c r="AE13" s="102"/>
    </row>
    <row r="14" spans="1:31" s="33" customFormat="1" ht="21" customHeight="1">
      <c r="A14" s="275"/>
      <c r="B14" s="78"/>
      <c r="C14" s="104"/>
      <c r="D14" s="115"/>
      <c r="E14" s="214"/>
      <c r="F14" s="242"/>
      <c r="G14" s="69"/>
      <c r="H14" s="109"/>
      <c r="I14" s="110"/>
      <c r="J14" s="100"/>
      <c r="K14" s="255"/>
      <c r="L14" s="69"/>
      <c r="M14" s="224" t="s">
        <v>59</v>
      </c>
      <c r="N14" s="225"/>
      <c r="O14" s="226">
        <v>1</v>
      </c>
      <c r="P14" s="242"/>
      <c r="Q14" s="78"/>
      <c r="R14" s="12"/>
      <c r="S14" s="45"/>
      <c r="T14" s="97"/>
      <c r="U14" s="234"/>
      <c r="V14" s="101"/>
      <c r="W14" s="114"/>
      <c r="X14" s="114"/>
      <c r="Y14" s="97"/>
      <c r="Z14" s="234"/>
      <c r="AA14" s="101"/>
      <c r="AB14" s="114"/>
      <c r="AC14" s="114"/>
      <c r="AD14" s="97"/>
      <c r="AE14" s="102"/>
    </row>
    <row r="15" spans="1:31" s="33" customFormat="1" ht="21" customHeight="1">
      <c r="A15" s="275"/>
      <c r="B15" s="69"/>
      <c r="C15" s="116"/>
      <c r="D15" s="117"/>
      <c r="E15" s="214"/>
      <c r="F15" s="242"/>
      <c r="G15" s="69"/>
      <c r="H15" s="109"/>
      <c r="I15" s="110"/>
      <c r="J15" s="100"/>
      <c r="K15" s="255"/>
      <c r="L15" s="71"/>
      <c r="M15" s="6"/>
      <c r="N15" s="8"/>
      <c r="O15" s="97"/>
      <c r="P15" s="242"/>
      <c r="Q15" s="69"/>
      <c r="R15" s="12"/>
      <c r="S15" s="45"/>
      <c r="T15" s="118"/>
      <c r="U15" s="234"/>
      <c r="V15" s="101"/>
      <c r="W15" s="114"/>
      <c r="X15" s="114"/>
      <c r="Y15" s="97"/>
      <c r="Z15" s="234"/>
      <c r="AA15" s="101"/>
      <c r="AB15" s="114"/>
      <c r="AC15" s="114"/>
      <c r="AD15" s="97"/>
      <c r="AE15" s="92"/>
    </row>
    <row r="16" spans="1:31" s="4" customFormat="1" ht="21" customHeight="1">
      <c r="A16" s="276"/>
      <c r="B16" s="72"/>
      <c r="C16" s="119" t="s">
        <v>77</v>
      </c>
      <c r="D16" s="120">
        <f>SUM(D9:D15)</f>
        <v>12.5</v>
      </c>
      <c r="E16" s="121">
        <f>SUM(E7:E13)</f>
        <v>85.46</v>
      </c>
      <c r="F16" s="242"/>
      <c r="G16" s="72"/>
      <c r="H16" s="122" t="s">
        <v>77</v>
      </c>
      <c r="I16" s="123">
        <f>SUM(I8:I15)</f>
        <v>7</v>
      </c>
      <c r="J16" s="118">
        <f>SUM(J9:J13)</f>
        <v>6.476</v>
      </c>
      <c r="K16" s="255"/>
      <c r="L16" s="124"/>
      <c r="M16" s="125"/>
      <c r="N16" s="54"/>
      <c r="O16" s="97"/>
      <c r="P16" s="242"/>
      <c r="Q16" s="72"/>
      <c r="R16" s="126" t="s">
        <v>77</v>
      </c>
      <c r="S16" s="126">
        <f>SUM(S8:S15)</f>
        <v>85</v>
      </c>
      <c r="T16" s="127">
        <f>SUM(T9:T13)</f>
        <v>36.73</v>
      </c>
      <c r="U16" s="234"/>
      <c r="V16" s="128"/>
      <c r="W16" s="126" t="s">
        <v>77</v>
      </c>
      <c r="X16" s="126">
        <f>SUM(X7:X15)</f>
        <v>87.5</v>
      </c>
      <c r="Y16" s="129">
        <f>SUM(Y7:Y13)</f>
        <v>73.10000000000001</v>
      </c>
      <c r="Z16" s="234"/>
      <c r="AA16" s="128"/>
      <c r="AB16" s="126" t="s">
        <v>77</v>
      </c>
      <c r="AC16" s="126">
        <f>SUM(AC7:AC15)</f>
        <v>0</v>
      </c>
      <c r="AD16" s="129">
        <f>SUM(AD7:AD13)</f>
        <v>3108</v>
      </c>
      <c r="AE16" s="103"/>
    </row>
    <row r="17" spans="1:31" s="33" customFormat="1" ht="21" customHeight="1">
      <c r="A17" s="270" t="s">
        <v>27</v>
      </c>
      <c r="B17" s="69" t="s">
        <v>64</v>
      </c>
      <c r="C17" s="6" t="s">
        <v>22</v>
      </c>
      <c r="D17" s="8">
        <v>46</v>
      </c>
      <c r="E17" s="212">
        <f>D17*$E$5/1000</f>
        <v>37.904</v>
      </c>
      <c r="F17" s="243" t="s">
        <v>93</v>
      </c>
      <c r="G17" s="69" t="s">
        <v>70</v>
      </c>
      <c r="H17" s="39" t="s">
        <v>120</v>
      </c>
      <c r="I17" s="40">
        <v>70</v>
      </c>
      <c r="J17" s="218">
        <f>I17*$J$5/1000/5</f>
        <v>10.443999999999999</v>
      </c>
      <c r="K17" s="256"/>
      <c r="L17" s="73"/>
      <c r="M17" s="130"/>
      <c r="N17" s="131"/>
      <c r="O17" s="97"/>
      <c r="P17" s="234" t="s">
        <v>44</v>
      </c>
      <c r="Q17" s="69" t="s">
        <v>64</v>
      </c>
      <c r="R17" s="38" t="s">
        <v>11</v>
      </c>
      <c r="S17" s="5">
        <v>61</v>
      </c>
      <c r="T17" s="98">
        <f>S17*$T$5/1000</f>
        <v>48.434</v>
      </c>
      <c r="U17" s="244" t="s">
        <v>98</v>
      </c>
      <c r="V17" s="77" t="s">
        <v>111</v>
      </c>
      <c r="W17" s="6" t="s">
        <v>110</v>
      </c>
      <c r="X17" s="8">
        <v>61</v>
      </c>
      <c r="Y17" s="98">
        <f>X17*$Y$5/1000</f>
        <v>50.264</v>
      </c>
      <c r="Z17" s="244"/>
      <c r="AA17" s="77"/>
      <c r="AB17" s="6"/>
      <c r="AC17" s="8"/>
      <c r="AD17" s="97">
        <f>AC17*$Y$5/1000</f>
        <v>0</v>
      </c>
      <c r="AE17" s="103"/>
    </row>
    <row r="18" spans="1:31" s="33" customFormat="1" ht="21" customHeight="1">
      <c r="A18" s="271"/>
      <c r="B18" s="69" t="s">
        <v>118</v>
      </c>
      <c r="C18" s="44" t="s">
        <v>28</v>
      </c>
      <c r="D18" s="8">
        <v>20</v>
      </c>
      <c r="E18" s="212">
        <f>D18*$E$5/1000</f>
        <v>16.48</v>
      </c>
      <c r="F18" s="234"/>
      <c r="G18" s="69" t="s">
        <v>65</v>
      </c>
      <c r="H18" s="41" t="s">
        <v>21</v>
      </c>
      <c r="I18" s="42">
        <v>5</v>
      </c>
      <c r="J18" s="208">
        <f>I18*$J$5/1000</f>
        <v>3.73</v>
      </c>
      <c r="K18" s="257"/>
      <c r="L18" s="69"/>
      <c r="M18" s="216" t="s">
        <v>77</v>
      </c>
      <c r="N18" s="217">
        <f>SUM(N10:N17)</f>
        <v>34.6</v>
      </c>
      <c r="O18" s="118">
        <f>SUM(O7:O15)</f>
        <v>59.9984</v>
      </c>
      <c r="P18" s="234"/>
      <c r="Q18" s="69" t="s">
        <v>90</v>
      </c>
      <c r="R18" s="13" t="s">
        <v>20</v>
      </c>
      <c r="S18" s="10">
        <v>12</v>
      </c>
      <c r="T18" s="98">
        <f>S18*$T$5/1000</f>
        <v>9.528</v>
      </c>
      <c r="U18" s="244"/>
      <c r="V18" s="77" t="s">
        <v>112</v>
      </c>
      <c r="W18" s="44" t="s">
        <v>106</v>
      </c>
      <c r="X18" s="8">
        <v>8</v>
      </c>
      <c r="Y18" s="98">
        <f>X18*$Y$5/1000</f>
        <v>6.592</v>
      </c>
      <c r="Z18" s="244"/>
      <c r="AA18" s="77"/>
      <c r="AB18" s="44"/>
      <c r="AC18" s="8"/>
      <c r="AD18" s="97">
        <f>AC18*$Y$5/1000</f>
        <v>0</v>
      </c>
      <c r="AE18" s="102"/>
    </row>
    <row r="19" spans="1:31" s="33" customFormat="1" ht="21" customHeight="1">
      <c r="A19" s="271"/>
      <c r="B19" s="69" t="s">
        <v>68</v>
      </c>
      <c r="C19" s="6" t="s">
        <v>23</v>
      </c>
      <c r="D19" s="8">
        <v>5</v>
      </c>
      <c r="E19" s="212">
        <f>D19*$E$5/1000</f>
        <v>4.12</v>
      </c>
      <c r="F19" s="234"/>
      <c r="G19" s="69" t="s">
        <v>64</v>
      </c>
      <c r="H19" s="41" t="s">
        <v>8</v>
      </c>
      <c r="I19" s="42">
        <v>8</v>
      </c>
      <c r="J19" s="208">
        <f>I19*$J$5/1000</f>
        <v>5.968</v>
      </c>
      <c r="K19" s="245" t="s">
        <v>96</v>
      </c>
      <c r="L19" s="69" t="s">
        <v>123</v>
      </c>
      <c r="M19" s="24" t="s">
        <v>100</v>
      </c>
      <c r="N19" s="25">
        <v>2</v>
      </c>
      <c r="O19" s="220">
        <f>N19*$O$5</f>
        <v>1648</v>
      </c>
      <c r="P19" s="234"/>
      <c r="Q19" s="69" t="s">
        <v>89</v>
      </c>
      <c r="R19" s="13" t="s">
        <v>23</v>
      </c>
      <c r="S19" s="10">
        <v>5</v>
      </c>
      <c r="T19" s="98">
        <f>S19*$T$5/1000</f>
        <v>3.97</v>
      </c>
      <c r="U19" s="244"/>
      <c r="V19" s="77" t="s">
        <v>113</v>
      </c>
      <c r="W19" s="6" t="s">
        <v>107</v>
      </c>
      <c r="X19" s="8">
        <v>5</v>
      </c>
      <c r="Y19" s="98">
        <f>X19*$Y$5/1000</f>
        <v>4.12</v>
      </c>
      <c r="Z19" s="244"/>
      <c r="AA19" s="77"/>
      <c r="AB19" s="6"/>
      <c r="AC19" s="8"/>
      <c r="AD19" s="97">
        <f>AC19*$Y$5/1000</f>
        <v>0</v>
      </c>
      <c r="AE19" s="103"/>
    </row>
    <row r="20" spans="1:31" s="33" customFormat="1" ht="21" customHeight="1">
      <c r="A20" s="271"/>
      <c r="B20" s="69" t="s">
        <v>65</v>
      </c>
      <c r="C20" s="6" t="s">
        <v>21</v>
      </c>
      <c r="D20" s="8">
        <v>5</v>
      </c>
      <c r="E20" s="212">
        <f>D20*$E$5/1000</f>
        <v>4.12</v>
      </c>
      <c r="F20" s="234"/>
      <c r="G20" s="69" t="s">
        <v>64</v>
      </c>
      <c r="H20" s="41" t="s">
        <v>10</v>
      </c>
      <c r="I20" s="42">
        <v>1.5</v>
      </c>
      <c r="J20" s="100">
        <f>I20*$J$5/1000</f>
        <v>1.119</v>
      </c>
      <c r="K20" s="246"/>
      <c r="L20" s="69"/>
      <c r="M20" s="24"/>
      <c r="N20" s="25"/>
      <c r="O20" s="97"/>
      <c r="P20" s="234"/>
      <c r="Q20" s="69" t="s">
        <v>64</v>
      </c>
      <c r="R20" s="13" t="s">
        <v>10</v>
      </c>
      <c r="S20" s="10">
        <v>0.7</v>
      </c>
      <c r="T20" s="97">
        <f>S20*$T$5/1000</f>
        <v>0.5558</v>
      </c>
      <c r="U20" s="244"/>
      <c r="V20" s="77" t="s">
        <v>113</v>
      </c>
      <c r="W20" s="6" t="s">
        <v>108</v>
      </c>
      <c r="X20" s="8">
        <v>5</v>
      </c>
      <c r="Y20" s="98">
        <f>X20*$Y$5/1000</f>
        <v>4.12</v>
      </c>
      <c r="Z20" s="244"/>
      <c r="AA20" s="77"/>
      <c r="AB20" s="6"/>
      <c r="AC20" s="8"/>
      <c r="AD20" s="97">
        <f>AC20*$Y$5/1000</f>
        <v>0</v>
      </c>
      <c r="AE20" s="106"/>
    </row>
    <row r="21" spans="1:31" s="33" customFormat="1" ht="21" customHeight="1">
      <c r="A21" s="271"/>
      <c r="B21" s="69"/>
      <c r="C21" s="107" t="s">
        <v>132</v>
      </c>
      <c r="D21" s="108"/>
      <c r="E21" s="214">
        <v>0.6</v>
      </c>
      <c r="F21" s="234"/>
      <c r="G21" s="69"/>
      <c r="H21" s="13"/>
      <c r="I21" s="8"/>
      <c r="J21" s="100"/>
      <c r="K21" s="246"/>
      <c r="L21" s="69"/>
      <c r="M21" s="18"/>
      <c r="N21" s="133"/>
      <c r="O21" s="97"/>
      <c r="P21" s="234"/>
      <c r="Q21" s="69"/>
      <c r="R21" s="62"/>
      <c r="S21" s="45"/>
      <c r="T21" s="97"/>
      <c r="U21" s="244"/>
      <c r="V21" s="77" t="s">
        <v>114</v>
      </c>
      <c r="W21" s="6" t="s">
        <v>109</v>
      </c>
      <c r="X21" s="8">
        <v>0.3</v>
      </c>
      <c r="Y21" s="97">
        <f>X21*$Y$5/1000</f>
        <v>0.24719999999999998</v>
      </c>
      <c r="Z21" s="244"/>
      <c r="AA21" s="77"/>
      <c r="AB21" s="6"/>
      <c r="AC21" s="8"/>
      <c r="AD21" s="97">
        <f>AC21*$Y$5/1000</f>
        <v>0</v>
      </c>
      <c r="AE21" s="103"/>
    </row>
    <row r="22" spans="1:31" s="33" customFormat="1" ht="21" customHeight="1">
      <c r="A22" s="271"/>
      <c r="B22" s="73"/>
      <c r="C22" s="104"/>
      <c r="D22" s="115"/>
      <c r="E22" s="214"/>
      <c r="F22" s="234"/>
      <c r="G22" s="73"/>
      <c r="H22" s="134"/>
      <c r="I22" s="19"/>
      <c r="J22" s="100"/>
      <c r="K22" s="246"/>
      <c r="L22" s="69"/>
      <c r="M22" s="113"/>
      <c r="N22" s="8"/>
      <c r="O22" s="97"/>
      <c r="P22" s="234"/>
      <c r="Q22" s="69"/>
      <c r="R22" s="132"/>
      <c r="S22" s="10"/>
      <c r="T22" s="97"/>
      <c r="U22" s="244"/>
      <c r="V22" s="76"/>
      <c r="W22" s="135"/>
      <c r="X22" s="136"/>
      <c r="Y22" s="97"/>
      <c r="Z22" s="244"/>
      <c r="AA22" s="76"/>
      <c r="AB22" s="135"/>
      <c r="AC22" s="136"/>
      <c r="AD22" s="97"/>
      <c r="AE22" s="92"/>
    </row>
    <row r="23" spans="1:31" s="33" customFormat="1" ht="21" customHeight="1">
      <c r="A23" s="271"/>
      <c r="B23" s="74"/>
      <c r="C23" s="116"/>
      <c r="D23" s="117"/>
      <c r="E23" s="214"/>
      <c r="F23" s="234"/>
      <c r="G23" s="74"/>
      <c r="H23" s="137"/>
      <c r="I23" s="138"/>
      <c r="J23" s="100"/>
      <c r="K23" s="246"/>
      <c r="L23" s="74"/>
      <c r="M23" s="139"/>
      <c r="N23" s="133"/>
      <c r="O23" s="97"/>
      <c r="P23" s="234"/>
      <c r="Q23" s="69"/>
      <c r="R23" s="62"/>
      <c r="S23" s="45"/>
      <c r="T23" s="97"/>
      <c r="U23" s="244"/>
      <c r="V23" s="76"/>
      <c r="W23" s="135"/>
      <c r="X23" s="136"/>
      <c r="Y23" s="97"/>
      <c r="Z23" s="244"/>
      <c r="AA23" s="76"/>
      <c r="AB23" s="135"/>
      <c r="AC23" s="136"/>
      <c r="AD23" s="97"/>
      <c r="AE23" s="103"/>
    </row>
    <row r="24" spans="1:31" s="4" customFormat="1" ht="21" customHeight="1">
      <c r="A24" s="272"/>
      <c r="B24" s="75"/>
      <c r="C24" s="126" t="s">
        <v>77</v>
      </c>
      <c r="D24" s="140">
        <f>SUM(D17:D23)</f>
        <v>76</v>
      </c>
      <c r="E24" s="121">
        <f>SUM(E17:E23)</f>
        <v>63.224</v>
      </c>
      <c r="F24" s="234"/>
      <c r="G24" s="75"/>
      <c r="H24" s="126" t="s">
        <v>77</v>
      </c>
      <c r="I24" s="126">
        <f>SUM(I17:I23)</f>
        <v>84.5</v>
      </c>
      <c r="J24" s="129">
        <f>SUM(J17:J22)</f>
        <v>21.261</v>
      </c>
      <c r="K24" s="247"/>
      <c r="L24" s="75"/>
      <c r="M24" s="126" t="s">
        <v>77</v>
      </c>
      <c r="N24" s="126">
        <f>SUM(N17:N23)</f>
        <v>36.6</v>
      </c>
      <c r="O24" s="129">
        <f>SUM(O17:O22)</f>
        <v>1707.9984</v>
      </c>
      <c r="P24" s="234"/>
      <c r="Q24" s="75"/>
      <c r="R24" s="126" t="s">
        <v>77</v>
      </c>
      <c r="S24" s="126">
        <f>SUM(S17:S23)</f>
        <v>78.7</v>
      </c>
      <c r="T24" s="129">
        <f>SUM(T17:T22)</f>
        <v>62.48779999999999</v>
      </c>
      <c r="U24" s="244"/>
      <c r="V24" s="141"/>
      <c r="W24" s="126" t="s">
        <v>77</v>
      </c>
      <c r="X24" s="126">
        <f>SUM(X17:X23)</f>
        <v>79.3</v>
      </c>
      <c r="Y24" s="127">
        <f>SUM(Y17:Y23)</f>
        <v>65.34320000000001</v>
      </c>
      <c r="Z24" s="244"/>
      <c r="AA24" s="141"/>
      <c r="AB24" s="126" t="s">
        <v>77</v>
      </c>
      <c r="AC24" s="126">
        <f>SUM(AC17:AC23)</f>
        <v>0</v>
      </c>
      <c r="AD24" s="127">
        <f>SUM(AD17:AD23)</f>
        <v>0</v>
      </c>
      <c r="AE24" s="102"/>
    </row>
    <row r="25" spans="1:31" s="33" customFormat="1" ht="21" customHeight="1">
      <c r="A25" s="238" t="s">
        <v>7</v>
      </c>
      <c r="B25" s="73" t="s">
        <v>64</v>
      </c>
      <c r="C25" s="142" t="s">
        <v>7</v>
      </c>
      <c r="D25" s="138">
        <v>71</v>
      </c>
      <c r="E25" s="212">
        <f>D25*$E$5/1000</f>
        <v>58.504</v>
      </c>
      <c r="F25" s="237" t="s">
        <v>78</v>
      </c>
      <c r="G25" s="76" t="s">
        <v>69</v>
      </c>
      <c r="H25" s="142" t="s">
        <v>78</v>
      </c>
      <c r="I25" s="138">
        <v>71</v>
      </c>
      <c r="J25" s="208">
        <f>I25*$J$5/1000</f>
        <v>52.966</v>
      </c>
      <c r="K25" s="237" t="s">
        <v>7</v>
      </c>
      <c r="L25" s="76"/>
      <c r="M25" s="139"/>
      <c r="N25" s="133"/>
      <c r="O25" s="98">
        <f>N25*$O$5/1000</f>
        <v>0</v>
      </c>
      <c r="P25" s="237" t="s">
        <v>78</v>
      </c>
      <c r="Q25" s="76" t="s">
        <v>69</v>
      </c>
      <c r="R25" s="142" t="s">
        <v>78</v>
      </c>
      <c r="S25" s="138">
        <v>71</v>
      </c>
      <c r="T25" s="98">
        <f>S25*$T$5/1000</f>
        <v>56.374</v>
      </c>
      <c r="U25" s="237" t="s">
        <v>7</v>
      </c>
      <c r="V25" s="76" t="s">
        <v>69</v>
      </c>
      <c r="W25" s="142" t="s">
        <v>78</v>
      </c>
      <c r="X25" s="138">
        <v>71</v>
      </c>
      <c r="Y25" s="98">
        <f>X25*$Y$5/1000</f>
        <v>58.504</v>
      </c>
      <c r="Z25" s="237"/>
      <c r="AA25" s="76"/>
      <c r="AB25" s="142"/>
      <c r="AC25" s="138"/>
      <c r="AD25" s="97">
        <f>AC25*$Y$5/1000</f>
        <v>0</v>
      </c>
      <c r="AE25" s="143"/>
    </row>
    <row r="26" spans="1:31" s="33" customFormat="1" ht="21" customHeight="1">
      <c r="A26" s="268"/>
      <c r="B26" s="73" t="s">
        <v>66</v>
      </c>
      <c r="C26" s="17" t="s">
        <v>16</v>
      </c>
      <c r="D26" s="138">
        <v>1</v>
      </c>
      <c r="E26" s="93">
        <f>D26*$E$5/1000</f>
        <v>0.824</v>
      </c>
      <c r="F26" s="269"/>
      <c r="G26" s="76" t="s">
        <v>66</v>
      </c>
      <c r="H26" s="17" t="s">
        <v>16</v>
      </c>
      <c r="I26" s="138">
        <v>1</v>
      </c>
      <c r="J26" s="223">
        <f>I26*$T$5/1000</f>
        <v>0.794</v>
      </c>
      <c r="K26" s="269"/>
      <c r="L26" s="76"/>
      <c r="M26" s="65"/>
      <c r="N26" s="27"/>
      <c r="O26" s="144">
        <v>0.1</v>
      </c>
      <c r="P26" s="269"/>
      <c r="Q26" s="76" t="s">
        <v>66</v>
      </c>
      <c r="R26" s="17" t="s">
        <v>16</v>
      </c>
      <c r="S26" s="138">
        <v>1</v>
      </c>
      <c r="T26" s="144">
        <f>S26*$T$5/1000</f>
        <v>0.794</v>
      </c>
      <c r="U26" s="237"/>
      <c r="V26" s="76" t="s">
        <v>66</v>
      </c>
      <c r="W26" s="17" t="s">
        <v>16</v>
      </c>
      <c r="X26" s="138">
        <v>1</v>
      </c>
      <c r="Y26" s="144">
        <f>X26*$Y$5/1000</f>
        <v>0.824</v>
      </c>
      <c r="Z26" s="237"/>
      <c r="AA26" s="76"/>
      <c r="AB26" s="17"/>
      <c r="AC26" s="138"/>
      <c r="AD26" s="97">
        <f>AC26*$Y$5/1000</f>
        <v>0</v>
      </c>
      <c r="AE26" s="145"/>
    </row>
    <row r="27" spans="1:31" s="33" customFormat="1" ht="21" customHeight="1">
      <c r="A27" s="268"/>
      <c r="B27" s="73"/>
      <c r="C27" s="107" t="s">
        <v>42</v>
      </c>
      <c r="D27" s="108"/>
      <c r="E27" s="214" t="s">
        <v>58</v>
      </c>
      <c r="F27" s="269"/>
      <c r="G27" s="77"/>
      <c r="H27" s="109"/>
      <c r="I27" s="138"/>
      <c r="J27" s="97"/>
      <c r="K27" s="269"/>
      <c r="L27" s="77"/>
      <c r="M27" s="142"/>
      <c r="N27" s="138"/>
      <c r="O27" s="97"/>
      <c r="P27" s="269"/>
      <c r="Q27" s="77"/>
      <c r="R27" s="137"/>
      <c r="S27" s="138"/>
      <c r="T27" s="97"/>
      <c r="U27" s="237"/>
      <c r="V27" s="77"/>
      <c r="W27" s="137"/>
      <c r="X27" s="138"/>
      <c r="Y27" s="97"/>
      <c r="Z27" s="237"/>
      <c r="AA27" s="77"/>
      <c r="AB27" s="137"/>
      <c r="AC27" s="138"/>
      <c r="AD27" s="97">
        <f>AC27*$Y$5/1000</f>
        <v>0</v>
      </c>
      <c r="AE27" s="146"/>
    </row>
    <row r="28" spans="1:31" s="33" customFormat="1" ht="21" customHeight="1">
      <c r="A28" s="268"/>
      <c r="B28" s="73"/>
      <c r="C28" s="104" t="s">
        <v>60</v>
      </c>
      <c r="D28" s="115"/>
      <c r="E28" s="214" t="s">
        <v>58</v>
      </c>
      <c r="F28" s="269"/>
      <c r="G28" s="73"/>
      <c r="H28" s="148"/>
      <c r="I28" s="147"/>
      <c r="J28" s="149"/>
      <c r="K28" s="269"/>
      <c r="L28" s="73"/>
      <c r="M28" s="150"/>
      <c r="N28" s="151"/>
      <c r="O28" s="97"/>
      <c r="P28" s="269"/>
      <c r="Q28" s="73"/>
      <c r="R28" s="43"/>
      <c r="S28" s="138"/>
      <c r="T28" s="97"/>
      <c r="U28" s="237"/>
      <c r="V28" s="76"/>
      <c r="W28" s="150"/>
      <c r="X28" s="151"/>
      <c r="Y28" s="97"/>
      <c r="Z28" s="237"/>
      <c r="AA28" s="76"/>
      <c r="AB28" s="150"/>
      <c r="AC28" s="151"/>
      <c r="AD28" s="97"/>
      <c r="AE28" s="145"/>
    </row>
    <row r="29" spans="1:31" s="33" customFormat="1" ht="21" customHeight="1">
      <c r="A29" s="268"/>
      <c r="B29" s="73"/>
      <c r="C29" s="116" t="s">
        <v>56</v>
      </c>
      <c r="D29" s="117"/>
      <c r="E29" s="214" t="s">
        <v>57</v>
      </c>
      <c r="F29" s="269"/>
      <c r="G29" s="73"/>
      <c r="H29" s="148"/>
      <c r="I29" s="147"/>
      <c r="J29" s="149"/>
      <c r="K29" s="269"/>
      <c r="L29" s="73"/>
      <c r="M29" s="152"/>
      <c r="N29" s="153"/>
      <c r="O29" s="153"/>
      <c r="P29" s="269"/>
      <c r="Q29" s="73"/>
      <c r="R29" s="154"/>
      <c r="S29" s="138"/>
      <c r="T29" s="97"/>
      <c r="U29" s="237"/>
      <c r="V29" s="76"/>
      <c r="W29" s="152"/>
      <c r="X29" s="153"/>
      <c r="Y29" s="138"/>
      <c r="Z29" s="237"/>
      <c r="AA29" s="76"/>
      <c r="AB29" s="152"/>
      <c r="AC29" s="153"/>
      <c r="AD29" s="138"/>
      <c r="AE29" s="145"/>
    </row>
    <row r="30" spans="1:31" s="4" customFormat="1" ht="21" customHeight="1">
      <c r="A30" s="268"/>
      <c r="B30" s="72"/>
      <c r="C30" s="119" t="s">
        <v>77</v>
      </c>
      <c r="D30" s="120">
        <f>SUM(D24:D29)</f>
        <v>148</v>
      </c>
      <c r="E30" s="121">
        <f>SUM(E24:E28)</f>
        <v>122.55199999999999</v>
      </c>
      <c r="F30" s="269"/>
      <c r="G30" s="72"/>
      <c r="H30" s="126" t="s">
        <v>77</v>
      </c>
      <c r="I30" s="126">
        <f>SUM(I25:I29)</f>
        <v>72</v>
      </c>
      <c r="J30" s="129">
        <f>SUM(J25:J29)</f>
        <v>53.76</v>
      </c>
      <c r="K30" s="269"/>
      <c r="L30" s="72"/>
      <c r="M30" s="126" t="s">
        <v>77</v>
      </c>
      <c r="N30" s="126">
        <f>SUM(N25:N29)</f>
        <v>0</v>
      </c>
      <c r="O30" s="129">
        <f>SUM(O25:O29)</f>
        <v>0.1</v>
      </c>
      <c r="P30" s="269"/>
      <c r="Q30" s="72"/>
      <c r="R30" s="126" t="s">
        <v>77</v>
      </c>
      <c r="S30" s="126">
        <f>SUM(S25:S29)</f>
        <v>72</v>
      </c>
      <c r="T30" s="129">
        <f>SUM(T25:T29)</f>
        <v>57.168</v>
      </c>
      <c r="U30" s="237"/>
      <c r="V30" s="128"/>
      <c r="W30" s="126" t="s">
        <v>77</v>
      </c>
      <c r="X30" s="126">
        <f>SUM(X25:X29)</f>
        <v>72</v>
      </c>
      <c r="Y30" s="155">
        <f>SUM(Y25:Y29)</f>
        <v>59.327999999999996</v>
      </c>
      <c r="Z30" s="237"/>
      <c r="AA30" s="128"/>
      <c r="AB30" s="126" t="s">
        <v>77</v>
      </c>
      <c r="AC30" s="126">
        <f>SUM(AC25:AC29)</f>
        <v>0</v>
      </c>
      <c r="AD30" s="155">
        <f>SUM(AD25:AD29)</f>
        <v>0</v>
      </c>
      <c r="AE30" s="145"/>
    </row>
    <row r="31" spans="1:31" s="33" customFormat="1" ht="19.5" customHeight="1">
      <c r="A31" s="238" t="s">
        <v>29</v>
      </c>
      <c r="B31" s="69" t="s">
        <v>83</v>
      </c>
      <c r="C31" s="6" t="s">
        <v>15</v>
      </c>
      <c r="D31" s="8">
        <v>20</v>
      </c>
      <c r="E31" s="212">
        <f>D31*$E$5/1000</f>
        <v>16.48</v>
      </c>
      <c r="F31" s="234" t="s">
        <v>94</v>
      </c>
      <c r="G31" s="77" t="s">
        <v>64</v>
      </c>
      <c r="H31" s="6" t="s">
        <v>121</v>
      </c>
      <c r="I31" s="8">
        <v>36</v>
      </c>
      <c r="J31" s="208">
        <f>I31*$J$5/1000</f>
        <v>26.856</v>
      </c>
      <c r="K31" s="237" t="s">
        <v>43</v>
      </c>
      <c r="L31" s="69" t="s">
        <v>76</v>
      </c>
      <c r="M31" s="6" t="s">
        <v>50</v>
      </c>
      <c r="N31" s="8">
        <v>3</v>
      </c>
      <c r="O31" s="97">
        <f>N31*$O$5/1000</f>
        <v>2.472</v>
      </c>
      <c r="P31" s="237" t="s">
        <v>30</v>
      </c>
      <c r="Q31" s="69" t="s">
        <v>64</v>
      </c>
      <c r="R31" s="6" t="s">
        <v>124</v>
      </c>
      <c r="S31" s="8">
        <v>36</v>
      </c>
      <c r="T31" s="98">
        <f>S31*$T$5/1000</f>
        <v>28.584</v>
      </c>
      <c r="U31" s="234" t="s">
        <v>99</v>
      </c>
      <c r="V31" s="69" t="s">
        <v>111</v>
      </c>
      <c r="W31" s="6" t="s">
        <v>115</v>
      </c>
      <c r="X31" s="8">
        <v>42</v>
      </c>
      <c r="Y31" s="98">
        <f>X31*$Y$5/1000</f>
        <v>34.608</v>
      </c>
      <c r="Z31" s="234"/>
      <c r="AA31" s="69"/>
      <c r="AB31" s="6"/>
      <c r="AC31" s="8"/>
      <c r="AD31" s="97">
        <f>AC31*$Y$5/1000</f>
        <v>0</v>
      </c>
      <c r="AE31" s="145"/>
    </row>
    <row r="32" spans="1:31" s="33" customFormat="1" ht="19.5" customHeight="1">
      <c r="A32" s="239"/>
      <c r="B32" s="69" t="s">
        <v>67</v>
      </c>
      <c r="C32" s="6" t="s">
        <v>19</v>
      </c>
      <c r="D32" s="8">
        <v>25</v>
      </c>
      <c r="E32" s="212">
        <f>D32*$E$5/1000</f>
        <v>20.6</v>
      </c>
      <c r="F32" s="234"/>
      <c r="G32" s="77" t="s">
        <v>119</v>
      </c>
      <c r="H32" s="6" t="s">
        <v>46</v>
      </c>
      <c r="I32" s="45">
        <v>3</v>
      </c>
      <c r="J32" s="100">
        <f>I32*$J$5/1000</f>
        <v>2.238</v>
      </c>
      <c r="K32" s="237"/>
      <c r="L32" s="69" t="s">
        <v>64</v>
      </c>
      <c r="M32" s="6" t="s">
        <v>17</v>
      </c>
      <c r="N32" s="8">
        <v>18</v>
      </c>
      <c r="O32" s="98">
        <f>N32*$O$5/1000</f>
        <v>14.832</v>
      </c>
      <c r="P32" s="237"/>
      <c r="Q32" s="69" t="s">
        <v>86</v>
      </c>
      <c r="R32" s="6" t="s">
        <v>31</v>
      </c>
      <c r="S32" s="8">
        <v>8</v>
      </c>
      <c r="T32" s="98">
        <f>S32*$T$5/1000</f>
        <v>6.352</v>
      </c>
      <c r="U32" s="234"/>
      <c r="V32" s="69" t="s">
        <v>117</v>
      </c>
      <c r="W32" s="6" t="s">
        <v>116</v>
      </c>
      <c r="X32" s="45">
        <v>3</v>
      </c>
      <c r="Y32" s="97">
        <f>X32*$Y$5/1000</f>
        <v>2.472</v>
      </c>
      <c r="Z32" s="234"/>
      <c r="AA32" s="69"/>
      <c r="AB32" s="6"/>
      <c r="AC32" s="45"/>
      <c r="AD32" s="97">
        <f>AC32*$Y$5/1000</f>
        <v>0</v>
      </c>
      <c r="AE32" s="145"/>
    </row>
    <row r="33" spans="1:31" s="33" customFormat="1" ht="19.5" customHeight="1">
      <c r="A33" s="239"/>
      <c r="B33" s="69" t="s">
        <v>119</v>
      </c>
      <c r="C33" s="6" t="s">
        <v>46</v>
      </c>
      <c r="D33" s="8">
        <v>3</v>
      </c>
      <c r="E33" s="93">
        <f>D33*$E$5/1000</f>
        <v>2.472</v>
      </c>
      <c r="F33" s="234"/>
      <c r="G33" s="69" t="s">
        <v>85</v>
      </c>
      <c r="H33" s="6" t="s">
        <v>45</v>
      </c>
      <c r="I33" s="8">
        <v>0.7</v>
      </c>
      <c r="J33" s="96">
        <f>I33*$J$5/1000</f>
        <v>0.5221999999999999</v>
      </c>
      <c r="K33" s="237"/>
      <c r="L33" s="69" t="s">
        <v>64</v>
      </c>
      <c r="M33" s="6" t="s">
        <v>8</v>
      </c>
      <c r="N33" s="8">
        <v>7</v>
      </c>
      <c r="O33" s="98">
        <f>N33*$O$5/1000</f>
        <v>5.768</v>
      </c>
      <c r="P33" s="237"/>
      <c r="Q33" s="69" t="s">
        <v>66</v>
      </c>
      <c r="R33" s="6" t="s">
        <v>12</v>
      </c>
      <c r="S33" s="8">
        <v>1</v>
      </c>
      <c r="T33" s="98">
        <f>S33*$T$5/1000</f>
        <v>0.794</v>
      </c>
      <c r="U33" s="234"/>
      <c r="V33" s="77"/>
      <c r="W33" s="37"/>
      <c r="X33" s="55"/>
      <c r="Y33" s="97"/>
      <c r="Z33" s="234"/>
      <c r="AA33" s="77"/>
      <c r="AB33" s="37"/>
      <c r="AC33" s="55"/>
      <c r="AD33" s="97">
        <f>AC33*$Y$5/1000</f>
        <v>0</v>
      </c>
      <c r="AE33" s="156"/>
    </row>
    <row r="34" spans="1:31" s="33" customFormat="1" ht="19.5" customHeight="1">
      <c r="A34" s="239"/>
      <c r="B34" s="124"/>
      <c r="C34" s="6"/>
      <c r="D34" s="8"/>
      <c r="E34" s="93">
        <f>D34*$E$5/1000</f>
        <v>0</v>
      </c>
      <c r="F34" s="234"/>
      <c r="G34" s="78"/>
      <c r="H34" s="6"/>
      <c r="I34" s="8"/>
      <c r="J34" s="100"/>
      <c r="K34" s="237"/>
      <c r="L34" s="78" t="s">
        <v>83</v>
      </c>
      <c r="M34" s="6" t="s">
        <v>15</v>
      </c>
      <c r="N34" s="8">
        <v>4</v>
      </c>
      <c r="O34" s="98">
        <f>N34*$O$5/1000</f>
        <v>3.296</v>
      </c>
      <c r="P34" s="237"/>
      <c r="Q34" s="78"/>
      <c r="R34" s="6"/>
      <c r="S34" s="8"/>
      <c r="T34" s="98"/>
      <c r="U34" s="234"/>
      <c r="V34" s="157"/>
      <c r="W34" s="37"/>
      <c r="X34" s="55"/>
      <c r="Y34" s="97"/>
      <c r="Z34" s="234"/>
      <c r="AA34" s="157"/>
      <c r="AB34" s="37"/>
      <c r="AC34" s="55"/>
      <c r="AD34" s="97">
        <f>AC34*$Y$5/1000</f>
        <v>0</v>
      </c>
      <c r="AE34" s="158"/>
    </row>
    <row r="35" spans="1:31" s="33" customFormat="1" ht="19.5" customHeight="1">
      <c r="A35" s="239"/>
      <c r="B35" s="124"/>
      <c r="C35" s="159"/>
      <c r="D35" s="160"/>
      <c r="E35" s="93">
        <f>D35*$E$5/1000</f>
        <v>0</v>
      </c>
      <c r="F35" s="234"/>
      <c r="G35" s="78"/>
      <c r="H35" s="161"/>
      <c r="I35" s="162"/>
      <c r="J35" s="100"/>
      <c r="K35" s="237"/>
      <c r="L35" s="78" t="s">
        <v>64</v>
      </c>
      <c r="M35" s="6" t="s">
        <v>22</v>
      </c>
      <c r="N35" s="8">
        <v>7</v>
      </c>
      <c r="O35" s="98">
        <f>N35*$O$5/1000</f>
        <v>5.768</v>
      </c>
      <c r="P35" s="237"/>
      <c r="Q35" s="78"/>
      <c r="R35" s="6"/>
      <c r="S35" s="8"/>
      <c r="T35" s="97"/>
      <c r="U35" s="234"/>
      <c r="V35" s="157"/>
      <c r="W35" s="26"/>
      <c r="X35" s="28"/>
      <c r="Y35" s="97"/>
      <c r="Z35" s="234"/>
      <c r="AA35" s="157"/>
      <c r="AB35" s="26"/>
      <c r="AC35" s="28"/>
      <c r="AD35" s="97"/>
      <c r="AE35" s="146"/>
    </row>
    <row r="36" spans="1:31" s="33" customFormat="1" ht="19.5" customHeight="1">
      <c r="A36" s="239"/>
      <c r="B36" s="73"/>
      <c r="C36" s="163"/>
      <c r="D36" s="138"/>
      <c r="E36" s="93"/>
      <c r="F36" s="234"/>
      <c r="G36" s="73"/>
      <c r="H36" s="43"/>
      <c r="I36" s="138"/>
      <c r="J36" s="100"/>
      <c r="K36" s="237"/>
      <c r="L36" s="73"/>
      <c r="M36" s="12"/>
      <c r="N36" s="164"/>
      <c r="O36" s="97"/>
      <c r="P36" s="237"/>
      <c r="Q36" s="73"/>
      <c r="R36" s="6"/>
      <c r="S36" s="8"/>
      <c r="T36" s="97"/>
      <c r="U36" s="234"/>
      <c r="V36" s="76"/>
      <c r="W36" s="37"/>
      <c r="X36" s="55"/>
      <c r="Y36" s="97"/>
      <c r="Z36" s="234"/>
      <c r="AA36" s="76"/>
      <c r="AB36" s="37"/>
      <c r="AC36" s="55"/>
      <c r="AD36" s="97"/>
      <c r="AE36" s="165"/>
    </row>
    <row r="37" spans="1:31" s="33" customFormat="1" ht="19.5" customHeight="1">
      <c r="A37" s="239"/>
      <c r="B37" s="73"/>
      <c r="C37" s="43"/>
      <c r="D37" s="138"/>
      <c r="E37" s="93"/>
      <c r="F37" s="234"/>
      <c r="G37" s="73"/>
      <c r="H37" s="43"/>
      <c r="I37" s="138"/>
      <c r="J37" s="98"/>
      <c r="K37" s="237"/>
      <c r="L37" s="73"/>
      <c r="M37" s="43"/>
      <c r="N37" s="138"/>
      <c r="O37" s="138"/>
      <c r="P37" s="237"/>
      <c r="Q37" s="73"/>
      <c r="R37" s="6"/>
      <c r="S37" s="8"/>
      <c r="T37" s="97"/>
      <c r="U37" s="234"/>
      <c r="V37" s="76"/>
      <c r="W37" s="43"/>
      <c r="X37" s="138"/>
      <c r="Y37" s="97"/>
      <c r="Z37" s="234"/>
      <c r="AA37" s="76"/>
      <c r="AB37" s="43"/>
      <c r="AC37" s="138"/>
      <c r="AD37" s="97"/>
      <c r="AE37" s="146"/>
    </row>
    <row r="38" spans="1:31" s="33" customFormat="1" ht="19.5" customHeight="1">
      <c r="A38" s="239"/>
      <c r="B38" s="73"/>
      <c r="C38" s="138"/>
      <c r="D38" s="138"/>
      <c r="E38" s="138"/>
      <c r="F38" s="234"/>
      <c r="G38" s="73"/>
      <c r="H38" s="43"/>
      <c r="I38" s="138"/>
      <c r="J38" s="166"/>
      <c r="K38" s="237"/>
      <c r="L38" s="73"/>
      <c r="M38" s="22"/>
      <c r="N38" s="23"/>
      <c r="O38" s="167"/>
      <c r="P38" s="237"/>
      <c r="Q38" s="73"/>
      <c r="R38" s="138"/>
      <c r="S38" s="138"/>
      <c r="T38" s="138"/>
      <c r="U38" s="234"/>
      <c r="V38" s="76"/>
      <c r="W38" s="43"/>
      <c r="X38" s="138"/>
      <c r="Y38" s="138"/>
      <c r="Z38" s="234"/>
      <c r="AA38" s="76"/>
      <c r="AB38" s="43"/>
      <c r="AC38" s="138"/>
      <c r="AD38" s="138"/>
      <c r="AE38" s="146"/>
    </row>
    <row r="39" spans="1:31" s="4" customFormat="1" ht="21.75" customHeight="1">
      <c r="A39" s="240"/>
      <c r="B39" s="75"/>
      <c r="C39" s="126" t="s">
        <v>77</v>
      </c>
      <c r="D39" s="126">
        <f>SUM(D31:D38)</f>
        <v>48</v>
      </c>
      <c r="E39" s="121">
        <f>SUM(E33:E37)</f>
        <v>2.472</v>
      </c>
      <c r="F39" s="234"/>
      <c r="G39" s="75"/>
      <c r="H39" s="126" t="s">
        <v>77</v>
      </c>
      <c r="I39" s="126">
        <f>SUM(I31:I38)</f>
        <v>39.7</v>
      </c>
      <c r="J39" s="129">
        <f>SUM(J31:J38)</f>
        <v>29.616200000000003</v>
      </c>
      <c r="K39" s="237"/>
      <c r="L39" s="75"/>
      <c r="M39" s="126" t="s">
        <v>77</v>
      </c>
      <c r="N39" s="126">
        <f>SUM(N31:N38)</f>
        <v>39</v>
      </c>
      <c r="O39" s="129">
        <f>SUM(O31:O38)</f>
        <v>32.136</v>
      </c>
      <c r="P39" s="237"/>
      <c r="Q39" s="75"/>
      <c r="R39" s="126" t="s">
        <v>77</v>
      </c>
      <c r="S39" s="126">
        <f>SUM(S31:S38)</f>
        <v>45</v>
      </c>
      <c r="T39" s="129">
        <f>SUM(T31:T38)</f>
        <v>35.73</v>
      </c>
      <c r="U39" s="234"/>
      <c r="V39" s="141"/>
      <c r="W39" s="126" t="s">
        <v>77</v>
      </c>
      <c r="X39" s="126">
        <f>SUM(X31:X38)</f>
        <v>45</v>
      </c>
      <c r="Y39" s="127">
        <f>SUM(Y31:Y38)</f>
        <v>37.08</v>
      </c>
      <c r="Z39" s="234"/>
      <c r="AA39" s="141"/>
      <c r="AB39" s="126" t="s">
        <v>77</v>
      </c>
      <c r="AC39" s="126">
        <f>SUM(AC31:AC38)</f>
        <v>0</v>
      </c>
      <c r="AD39" s="127">
        <f>SUM(AD31:AD38)</f>
        <v>0</v>
      </c>
      <c r="AE39" s="168"/>
    </row>
    <row r="40" spans="1:31" s="3" customFormat="1" ht="26.25" customHeight="1" thickBot="1">
      <c r="A40" s="29"/>
      <c r="B40" s="266" t="s">
        <v>1</v>
      </c>
      <c r="C40" s="267"/>
      <c r="D40" s="169"/>
      <c r="E40" s="32">
        <f>E5</f>
        <v>824</v>
      </c>
      <c r="F40" s="31"/>
      <c r="G40" s="30"/>
      <c r="H40" s="30"/>
      <c r="I40" s="170"/>
      <c r="J40" s="32"/>
      <c r="K40" s="31"/>
      <c r="L40" s="171" t="s">
        <v>79</v>
      </c>
      <c r="M40" s="172" t="s">
        <v>80</v>
      </c>
      <c r="N40" s="171">
        <v>12</v>
      </c>
      <c r="O40" s="173">
        <f>N40*O5/1000</f>
        <v>9.888</v>
      </c>
      <c r="P40" s="174"/>
      <c r="Q40" s="266" t="s">
        <v>1</v>
      </c>
      <c r="R40" s="267"/>
      <c r="S40" s="169"/>
      <c r="T40" s="32">
        <f>T5</f>
        <v>794</v>
      </c>
      <c r="U40" s="175"/>
      <c r="V40" s="171" t="s">
        <v>79</v>
      </c>
      <c r="W40" s="172" t="s">
        <v>80</v>
      </c>
      <c r="X40" s="171">
        <v>22</v>
      </c>
      <c r="Y40" s="173">
        <f>X40*Y5/1000</f>
        <v>18.128</v>
      </c>
      <c r="Z40" s="175"/>
      <c r="AA40" s="171"/>
      <c r="AB40" s="172"/>
      <c r="AC40" s="171"/>
      <c r="AD40" s="173"/>
      <c r="AE40" s="176"/>
    </row>
    <row r="41" spans="1:31" s="4" customFormat="1" ht="16.5" customHeight="1">
      <c r="A41" s="230" t="s">
        <v>5</v>
      </c>
      <c r="B41" s="79"/>
      <c r="C41" s="177" t="s">
        <v>34</v>
      </c>
      <c r="D41" s="178"/>
      <c r="E41" s="179">
        <v>4</v>
      </c>
      <c r="F41" s="233" t="s">
        <v>5</v>
      </c>
      <c r="G41" s="79"/>
      <c r="H41" s="177" t="s">
        <v>34</v>
      </c>
      <c r="I41" s="178"/>
      <c r="J41" s="179">
        <v>4.6</v>
      </c>
      <c r="K41" s="233" t="s">
        <v>5</v>
      </c>
      <c r="L41" s="79"/>
      <c r="M41" s="177" t="s">
        <v>34</v>
      </c>
      <c r="N41" s="178"/>
      <c r="O41" s="179">
        <v>5</v>
      </c>
      <c r="P41" s="233" t="s">
        <v>5</v>
      </c>
      <c r="Q41" s="79"/>
      <c r="R41" s="177" t="s">
        <v>34</v>
      </c>
      <c r="S41" s="178"/>
      <c r="T41" s="179">
        <v>4.54</v>
      </c>
      <c r="U41" s="233" t="s">
        <v>5</v>
      </c>
      <c r="V41" s="180"/>
      <c r="W41" s="177" t="s">
        <v>34</v>
      </c>
      <c r="X41" s="178"/>
      <c r="Y41" s="179">
        <v>4.5</v>
      </c>
      <c r="Z41" s="233" t="s">
        <v>5</v>
      </c>
      <c r="AA41" s="180"/>
      <c r="AB41" s="177" t="s">
        <v>34</v>
      </c>
      <c r="AC41" s="178"/>
      <c r="AD41" s="179"/>
      <c r="AE41" s="181"/>
    </row>
    <row r="42" spans="1:31" s="4" customFormat="1" ht="16.5" customHeight="1">
      <c r="A42" s="231"/>
      <c r="B42" s="69"/>
      <c r="C42" s="34" t="s">
        <v>35</v>
      </c>
      <c r="D42" s="35"/>
      <c r="E42" s="182">
        <v>1.8</v>
      </c>
      <c r="F42" s="234"/>
      <c r="G42" s="69"/>
      <c r="H42" s="34" t="s">
        <v>35</v>
      </c>
      <c r="I42" s="35"/>
      <c r="J42" s="182">
        <v>1.3</v>
      </c>
      <c r="K42" s="234"/>
      <c r="L42" s="69"/>
      <c r="M42" s="34" t="s">
        <v>35</v>
      </c>
      <c r="N42" s="35"/>
      <c r="O42" s="182">
        <v>0.5</v>
      </c>
      <c r="P42" s="234"/>
      <c r="Q42" s="69"/>
      <c r="R42" s="34" t="s">
        <v>35</v>
      </c>
      <c r="S42" s="35"/>
      <c r="T42" s="182">
        <v>1.7</v>
      </c>
      <c r="U42" s="234"/>
      <c r="V42" s="51"/>
      <c r="W42" s="34" t="s">
        <v>35</v>
      </c>
      <c r="X42" s="35"/>
      <c r="Y42" s="182">
        <v>2</v>
      </c>
      <c r="Z42" s="234"/>
      <c r="AA42" s="51"/>
      <c r="AB42" s="34" t="s">
        <v>35</v>
      </c>
      <c r="AC42" s="35"/>
      <c r="AD42" s="182"/>
      <c r="AE42" s="183"/>
    </row>
    <row r="43" spans="1:31" s="4" customFormat="1" ht="16.5" customHeight="1">
      <c r="A43" s="231"/>
      <c r="B43" s="69"/>
      <c r="C43" s="34" t="s">
        <v>36</v>
      </c>
      <c r="D43" s="35"/>
      <c r="E43" s="182">
        <v>1</v>
      </c>
      <c r="F43" s="234"/>
      <c r="G43" s="69"/>
      <c r="H43" s="34" t="s">
        <v>36</v>
      </c>
      <c r="I43" s="35"/>
      <c r="J43" s="182"/>
      <c r="K43" s="234"/>
      <c r="L43" s="69"/>
      <c r="M43" s="34" t="s">
        <v>36</v>
      </c>
      <c r="N43" s="35"/>
      <c r="O43" s="182"/>
      <c r="P43" s="234"/>
      <c r="Q43" s="69"/>
      <c r="R43" s="34" t="s">
        <v>36</v>
      </c>
      <c r="S43" s="35"/>
      <c r="T43" s="182">
        <v>1</v>
      </c>
      <c r="U43" s="234"/>
      <c r="V43" s="51"/>
      <c r="W43" s="34" t="s">
        <v>36</v>
      </c>
      <c r="X43" s="35"/>
      <c r="Y43" s="182"/>
      <c r="Z43" s="234"/>
      <c r="AA43" s="51"/>
      <c r="AB43" s="34" t="s">
        <v>36</v>
      </c>
      <c r="AC43" s="35"/>
      <c r="AD43" s="182"/>
      <c r="AE43" s="183"/>
    </row>
    <row r="44" spans="1:31" s="4" customFormat="1" ht="16.5" customHeight="1">
      <c r="A44" s="231"/>
      <c r="B44" s="69"/>
      <c r="C44" s="34" t="s">
        <v>37</v>
      </c>
      <c r="D44" s="35"/>
      <c r="E44" s="182">
        <v>2.3</v>
      </c>
      <c r="F44" s="234"/>
      <c r="G44" s="69"/>
      <c r="H44" s="34" t="s">
        <v>37</v>
      </c>
      <c r="I44" s="35"/>
      <c r="J44" s="182">
        <v>3.5</v>
      </c>
      <c r="K44" s="234"/>
      <c r="L44" s="69"/>
      <c r="M44" s="34" t="s">
        <v>37</v>
      </c>
      <c r="N44" s="35"/>
      <c r="O44" s="182">
        <v>2</v>
      </c>
      <c r="P44" s="234"/>
      <c r="Q44" s="69"/>
      <c r="R44" s="34" t="s">
        <v>37</v>
      </c>
      <c r="S44" s="35"/>
      <c r="T44" s="182">
        <v>2.2</v>
      </c>
      <c r="U44" s="234"/>
      <c r="V44" s="51"/>
      <c r="W44" s="34" t="s">
        <v>37</v>
      </c>
      <c r="X44" s="35"/>
      <c r="Y44" s="182">
        <v>2.5</v>
      </c>
      <c r="Z44" s="234"/>
      <c r="AA44" s="51"/>
      <c r="AB44" s="34" t="s">
        <v>37</v>
      </c>
      <c r="AC44" s="35"/>
      <c r="AD44" s="182"/>
      <c r="AE44" s="183"/>
    </row>
    <row r="45" spans="1:31" s="4" customFormat="1" ht="16.5" customHeight="1">
      <c r="A45" s="231"/>
      <c r="B45" s="69"/>
      <c r="C45" s="34" t="s">
        <v>38</v>
      </c>
      <c r="D45" s="35"/>
      <c r="E45" s="182">
        <v>3</v>
      </c>
      <c r="F45" s="234"/>
      <c r="G45" s="69"/>
      <c r="H45" s="34" t="s">
        <v>38</v>
      </c>
      <c r="I45" s="35"/>
      <c r="J45" s="182">
        <v>2</v>
      </c>
      <c r="K45" s="234"/>
      <c r="L45" s="69"/>
      <c r="M45" s="34" t="s">
        <v>38</v>
      </c>
      <c r="N45" s="35"/>
      <c r="O45" s="182">
        <v>2.8</v>
      </c>
      <c r="P45" s="234"/>
      <c r="Q45" s="69"/>
      <c r="R45" s="34" t="s">
        <v>38</v>
      </c>
      <c r="S45" s="35"/>
      <c r="T45" s="182">
        <v>2</v>
      </c>
      <c r="U45" s="234"/>
      <c r="V45" s="51"/>
      <c r="W45" s="34" t="s">
        <v>38</v>
      </c>
      <c r="X45" s="35"/>
      <c r="Y45" s="182">
        <v>3</v>
      </c>
      <c r="Z45" s="234"/>
      <c r="AA45" s="51"/>
      <c r="AB45" s="34" t="s">
        <v>38</v>
      </c>
      <c r="AC45" s="35"/>
      <c r="AD45" s="182"/>
      <c r="AE45" s="183"/>
    </row>
    <row r="46" spans="1:31" s="4" customFormat="1" ht="16.5" customHeight="1" thickBot="1">
      <c r="A46" s="232"/>
      <c r="B46" s="80"/>
      <c r="C46" s="52" t="s">
        <v>5</v>
      </c>
      <c r="D46" s="184"/>
      <c r="E46" s="185">
        <f>E41*70+E42*25+E43*60+E44*83+E45*45</f>
        <v>710.9</v>
      </c>
      <c r="F46" s="235"/>
      <c r="G46" s="80"/>
      <c r="H46" s="52" t="s">
        <v>5</v>
      </c>
      <c r="I46" s="184"/>
      <c r="J46" s="185">
        <f>J41*70+J42*25+J43*60+J44*83+J45*45</f>
        <v>735</v>
      </c>
      <c r="K46" s="235"/>
      <c r="L46" s="80"/>
      <c r="M46" s="52" t="s">
        <v>5</v>
      </c>
      <c r="N46" s="184"/>
      <c r="O46" s="185">
        <f>O41*70+O42*25+O43*120+O44*83+O45*45</f>
        <v>654.5</v>
      </c>
      <c r="P46" s="235"/>
      <c r="Q46" s="80"/>
      <c r="R46" s="52" t="s">
        <v>5</v>
      </c>
      <c r="S46" s="184"/>
      <c r="T46" s="185">
        <f>T41*70+T42*25+T43*60+T44*83+T45*45</f>
        <v>692.9000000000001</v>
      </c>
      <c r="U46" s="235"/>
      <c r="V46" s="186"/>
      <c r="W46" s="52" t="s">
        <v>5</v>
      </c>
      <c r="X46" s="184"/>
      <c r="Y46" s="185">
        <f>Y41*70+Y42*25+Y43*60+Y44*83+Y45*45</f>
        <v>707.5</v>
      </c>
      <c r="Z46" s="235"/>
      <c r="AA46" s="186"/>
      <c r="AB46" s="52" t="s">
        <v>5</v>
      </c>
      <c r="AC46" s="184"/>
      <c r="AD46" s="185">
        <f>AD41*70+AD42*25+AD43*60+AD44*83+AD45*45</f>
        <v>0</v>
      </c>
      <c r="AE46" s="187"/>
    </row>
    <row r="47" spans="1:31" s="198" customFormat="1" ht="21" customHeight="1">
      <c r="A47" s="188" t="s">
        <v>81</v>
      </c>
      <c r="B47" s="81"/>
      <c r="C47" s="189"/>
      <c r="D47" s="190"/>
      <c r="E47" s="191"/>
      <c r="F47" s="191"/>
      <c r="G47" s="81"/>
      <c r="H47" s="192"/>
      <c r="I47" s="192"/>
      <c r="J47" s="192"/>
      <c r="K47" s="193"/>
      <c r="L47" s="81"/>
      <c r="M47" s="193"/>
      <c r="N47" s="193"/>
      <c r="O47" s="193"/>
      <c r="P47" s="193"/>
      <c r="Q47" s="81"/>
      <c r="R47" s="193"/>
      <c r="S47" s="193"/>
      <c r="T47" s="193"/>
      <c r="U47" s="194"/>
      <c r="V47" s="195"/>
      <c r="W47" s="194"/>
      <c r="X47" s="194"/>
      <c r="Y47" s="196"/>
      <c r="Z47" s="194"/>
      <c r="AA47" s="195"/>
      <c r="AB47" s="194"/>
      <c r="AC47" s="194"/>
      <c r="AD47" s="196"/>
      <c r="AE47" s="197"/>
    </row>
    <row r="48" spans="1:31" ht="19.5" customHeight="1" thickBot="1">
      <c r="A48" s="199" t="s">
        <v>82</v>
      </c>
      <c r="B48" s="82"/>
      <c r="C48" s="200"/>
      <c r="D48" s="201"/>
      <c r="E48" s="201"/>
      <c r="F48" s="201"/>
      <c r="G48" s="82"/>
      <c r="H48" s="201"/>
      <c r="I48" s="201"/>
      <c r="J48" s="201"/>
      <c r="K48" s="201"/>
      <c r="L48" s="82"/>
      <c r="M48" s="201"/>
      <c r="N48" s="201"/>
      <c r="O48" s="202"/>
      <c r="P48" s="201"/>
      <c r="Q48" s="82"/>
      <c r="R48" s="201"/>
      <c r="S48" s="202"/>
      <c r="T48" s="201"/>
      <c r="U48" s="201"/>
      <c r="V48" s="203"/>
      <c r="W48" s="201"/>
      <c r="X48" s="202"/>
      <c r="Y48" s="204"/>
      <c r="Z48" s="201"/>
      <c r="AA48" s="203"/>
      <c r="AB48" s="201"/>
      <c r="AC48" s="202"/>
      <c r="AD48" s="204"/>
      <c r="AE48" s="205"/>
    </row>
  </sheetData>
  <sheetProtection/>
  <mergeCells count="58">
    <mergeCell ref="B40:C40"/>
    <mergeCell ref="Q40:R40"/>
    <mergeCell ref="A41:A46"/>
    <mergeCell ref="F41:F46"/>
    <mergeCell ref="K41:K46"/>
    <mergeCell ref="P41:P46"/>
    <mergeCell ref="A25:A30"/>
    <mergeCell ref="F25:F30"/>
    <mergeCell ref="K25:K30"/>
    <mergeCell ref="P25:P30"/>
    <mergeCell ref="U25:U30"/>
    <mergeCell ref="A31:A39"/>
    <mergeCell ref="F31:F39"/>
    <mergeCell ref="K31:K39"/>
    <mergeCell ref="P31:P39"/>
    <mergeCell ref="U31:U39"/>
    <mergeCell ref="A7:A16"/>
    <mergeCell ref="K7:K18"/>
    <mergeCell ref="U7:U16"/>
    <mergeCell ref="F8:F16"/>
    <mergeCell ref="P8:P16"/>
    <mergeCell ref="A17:A24"/>
    <mergeCell ref="F17:F24"/>
    <mergeCell ref="P17:P24"/>
    <mergeCell ref="U17:U24"/>
    <mergeCell ref="K19:K24"/>
    <mergeCell ref="Q4:T4"/>
    <mergeCell ref="U4:U6"/>
    <mergeCell ref="V4:Y4"/>
    <mergeCell ref="B5:D5"/>
    <mergeCell ref="G5:I5"/>
    <mergeCell ref="L5:N5"/>
    <mergeCell ref="Q5:S5"/>
    <mergeCell ref="V5:X5"/>
    <mergeCell ref="M6:O6"/>
    <mergeCell ref="A1:T1"/>
    <mergeCell ref="A2:T2"/>
    <mergeCell ref="A3:Y3"/>
    <mergeCell ref="A4:A6"/>
    <mergeCell ref="B4:E4"/>
    <mergeCell ref="F4:F7"/>
    <mergeCell ref="G4:J4"/>
    <mergeCell ref="K4:K6"/>
    <mergeCell ref="L4:O4"/>
    <mergeCell ref="P4:P7"/>
    <mergeCell ref="Z4:Z6"/>
    <mergeCell ref="AA4:AD4"/>
    <mergeCell ref="AA5:AC5"/>
    <mergeCell ref="Z7:Z16"/>
    <mergeCell ref="Z17:Z24"/>
    <mergeCell ref="Z25:Z30"/>
    <mergeCell ref="Z31:Z39"/>
    <mergeCell ref="Z41:Z46"/>
    <mergeCell ref="AB11:AD11"/>
    <mergeCell ref="AB12:AD12"/>
    <mergeCell ref="AB13:AD13"/>
    <mergeCell ref="H12:J13"/>
    <mergeCell ref="U41:U46"/>
  </mergeCells>
  <printOptions/>
  <pageMargins left="0.35433070866141736" right="0.15748031496062992" top="0.29" bottom="0.16" header="0.17" footer="0.16"/>
  <pageSetup horizontalDpi="300" verticalDpi="3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周爺</cp:lastModifiedBy>
  <cp:lastPrinted>2014-06-18T03:11:49Z</cp:lastPrinted>
  <dcterms:created xsi:type="dcterms:W3CDTF">2010-03-11T01:50:16Z</dcterms:created>
  <dcterms:modified xsi:type="dcterms:W3CDTF">2014-06-22T15:52:28Z</dcterms:modified>
  <cp:category/>
  <cp:version/>
  <cp:contentType/>
  <cp:contentStatus/>
</cp:coreProperties>
</file>