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tabRatio="836" activeTab="2"/>
  </bookViews>
  <sheets>
    <sheet name="祥安" sheetId="1" r:id="rId1"/>
    <sheet name="祥安 (素)" sheetId="2" r:id="rId2"/>
    <sheet name="第1週" sheetId="3" r:id="rId3"/>
  </sheets>
  <definedNames>
    <definedName name="_xlnm.Print_Area" localSheetId="0">'祥安'!$A$1:$O$37</definedName>
    <definedName name="_xlnm.Print_Area" localSheetId="1">'祥安 (素)'!#REF!</definedName>
    <definedName name="_xlnm.Print_Area" localSheetId="2">'第1週'!$A$1:$Z$48</definedName>
  </definedNames>
  <calcPr fullCalcOnLoad="1"/>
</workbook>
</file>

<file path=xl/sharedStrings.xml><?xml version="1.0" encoding="utf-8"?>
<sst xmlns="http://schemas.openxmlformats.org/spreadsheetml/2006/main" count="614" uniqueCount="300">
  <si>
    <t>醬爆干丁</t>
  </si>
  <si>
    <t>米飯</t>
  </si>
  <si>
    <t>糙米飯</t>
  </si>
  <si>
    <t>胚芽飯</t>
  </si>
  <si>
    <t xml:space="preserve">紫米飯 </t>
  </si>
  <si>
    <t>南瓜飯</t>
  </si>
  <si>
    <t>日期</t>
  </si>
  <si>
    <t>星期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</si>
  <si>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</si>
  <si>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</si>
  <si>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</si>
  <si>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</si>
  <si>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</si>
  <si>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</si>
  <si>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</si>
  <si>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</si>
  <si>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</si>
  <si>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</t>
  </si>
  <si>
    <t>豆魚肉蛋類</t>
  </si>
  <si>
    <t>奶類</t>
  </si>
  <si>
    <t>熱量(kcal)</t>
  </si>
  <si>
    <t>二</t>
  </si>
  <si>
    <t>時蔬</t>
  </si>
  <si>
    <t>三</t>
  </si>
  <si>
    <t>四</t>
  </si>
  <si>
    <t>五</t>
  </si>
  <si>
    <t>一</t>
  </si>
  <si>
    <t>豉汁排骨</t>
  </si>
  <si>
    <t>海芽蛋花湯</t>
  </si>
  <si>
    <t>三色南瓜</t>
  </si>
  <si>
    <t>冬瓜大骨湯</t>
  </si>
  <si>
    <t>芝香蒸蛋</t>
  </si>
  <si>
    <t>黃豆芽海帶湯</t>
  </si>
  <si>
    <t>宮保雞丁</t>
  </si>
  <si>
    <t>五味干絲</t>
  </si>
  <si>
    <t>刈薯蛋花湯</t>
  </si>
  <si>
    <t>洋蔥炒蛋</t>
  </si>
  <si>
    <t>蘿蔔玉米湯</t>
  </si>
  <si>
    <t>咖哩鮮蔬</t>
  </si>
  <si>
    <t>扁蒲大骨湯</t>
  </si>
  <si>
    <t>牛篣養生湯</t>
  </si>
  <si>
    <t>麻婆豆腐</t>
  </si>
  <si>
    <t xml:space="preserve">玉米四色 </t>
  </si>
  <si>
    <t>沙茶肉片</t>
  </si>
  <si>
    <t>黃瓜大骨湯</t>
  </si>
  <si>
    <t>奶香洋芋</t>
  </si>
  <si>
    <t>黑胡椒豬柳</t>
  </si>
  <si>
    <t>什菇燴冬瓜</t>
  </si>
  <si>
    <t>環保蔬食餐</t>
  </si>
  <si>
    <t>水果</t>
  </si>
  <si>
    <t>乳品</t>
  </si>
  <si>
    <t>9/3</t>
  </si>
  <si>
    <t>9/4</t>
  </si>
  <si>
    <t>9/5</t>
  </si>
  <si>
    <t>9/17</t>
  </si>
  <si>
    <t>9/18</t>
  </si>
  <si>
    <t>9/19</t>
  </si>
  <si>
    <t>中秋節休假</t>
  </si>
  <si>
    <t>三杯雞</t>
  </si>
  <si>
    <t>蔬菜豆腐湯</t>
  </si>
  <si>
    <t>鹽水雞</t>
  </si>
  <si>
    <t xml:space="preserve">茄汁淋魚 </t>
  </si>
  <si>
    <t>豆乳燒雞</t>
  </si>
  <si>
    <t>香菇芋頭雜糧粥+五香花生干丁+小饅頭</t>
  </si>
  <si>
    <t>金銀蛋莧菜</t>
  </si>
  <si>
    <t>油脂堅果種子類</t>
  </si>
  <si>
    <t>香菇筍片湯</t>
  </si>
  <si>
    <t>糖醋雞</t>
  </si>
  <si>
    <t>9/24</t>
  </si>
  <si>
    <t>9/25</t>
  </si>
  <si>
    <t>9/26</t>
  </si>
  <si>
    <t>9/30</t>
  </si>
  <si>
    <t>薑汁豆芽燒肉</t>
  </si>
  <si>
    <t>田園蔬菜湯</t>
  </si>
  <si>
    <t>綠豆薏仁湯</t>
  </si>
  <si>
    <t>小魚豆腐味噌湯</t>
  </si>
  <si>
    <t>103年9月菜單</t>
  </si>
  <si>
    <t>9/1</t>
  </si>
  <si>
    <t>9/2</t>
  </si>
  <si>
    <t>9/8</t>
  </si>
  <si>
    <t>9/9</t>
  </si>
  <si>
    <t>9/10</t>
  </si>
  <si>
    <t>9/11</t>
  </si>
  <si>
    <t>9/12</t>
  </si>
  <si>
    <t>9/15</t>
  </si>
  <si>
    <t>9/16</t>
  </si>
  <si>
    <t>9/22</t>
  </si>
  <si>
    <t>9/23</t>
  </si>
  <si>
    <t>仙草蜜</t>
  </si>
  <si>
    <t xml:space="preserve">              祥安.平興國小</t>
  </si>
  <si>
    <t>電話:03-4200919</t>
  </si>
  <si>
    <t>安全、衛生、符合政府規定</t>
  </si>
  <si>
    <t>產品責任險一億元整</t>
  </si>
  <si>
    <t>公司地址：桃園縣平鎮市民族路雙連三段37-2號</t>
  </si>
  <si>
    <t>豆漿</t>
  </si>
  <si>
    <t>米飯</t>
  </si>
  <si>
    <t>芹香什錦</t>
  </si>
  <si>
    <t>時蔬</t>
  </si>
  <si>
    <t>酸菜豬血湯</t>
  </si>
  <si>
    <t>鮮蔬蛋炒飯+蠔油素雞+蕃茄元氣湯</t>
  </si>
  <si>
    <t>照燒雞丁</t>
  </si>
  <si>
    <t>時蔬</t>
  </si>
  <si>
    <t>青木瓜大骨湯</t>
  </si>
  <si>
    <t>燒蘿蔔海結</t>
  </si>
  <si>
    <t>五柳魚丁</t>
  </si>
  <si>
    <t>蔥花碎脯蛋</t>
  </si>
  <si>
    <t>肉燥家常豆腐</t>
  </si>
  <si>
    <t>四喜甜湯</t>
  </si>
  <si>
    <t>五穀飯</t>
  </si>
  <si>
    <t>黃瓜鮮燴</t>
  </si>
  <si>
    <t>胚芽飯</t>
  </si>
  <si>
    <t>香炒板條+香Q滷蛋+酸辣湯</t>
  </si>
  <si>
    <t>103年9月素菜單</t>
  </si>
  <si>
    <t>瓜子素肉</t>
  </si>
  <si>
    <t>五柳豆腐</t>
  </si>
  <si>
    <t>豆乳燒百頁</t>
  </si>
  <si>
    <t>冬瓜湯</t>
  </si>
  <si>
    <t>沙茶干片</t>
  </si>
  <si>
    <t>黃瓜湯</t>
  </si>
  <si>
    <t xml:space="preserve">茄汁豆包 </t>
  </si>
  <si>
    <t>三杯鮮菇</t>
  </si>
  <si>
    <t>宮保腰花</t>
  </si>
  <si>
    <t>冬菜滷素肉</t>
  </si>
  <si>
    <t>奶香洋芋</t>
  </si>
  <si>
    <t>扁蒲湯</t>
  </si>
  <si>
    <t>照燒素雞丁</t>
  </si>
  <si>
    <t>碎脯蛋</t>
  </si>
  <si>
    <t>青木瓜湯</t>
  </si>
  <si>
    <t>鹽水什錦</t>
  </si>
  <si>
    <t>豆腐味噌湯</t>
  </si>
  <si>
    <t>香酥素魚</t>
  </si>
  <si>
    <t>家常豆腐</t>
  </si>
  <si>
    <t>黑胡椒豆包絲</t>
  </si>
  <si>
    <t>紅仁炒蛋</t>
  </si>
  <si>
    <t>糖醋素雞</t>
  </si>
  <si>
    <t>紅燒豆腐</t>
  </si>
  <si>
    <t>酸菜素肚湯</t>
  </si>
  <si>
    <t>薑汁豆芽油片</t>
  </si>
  <si>
    <t xml:space="preserve">              祥安.平興國小</t>
  </si>
  <si>
    <t>五穀飯</t>
  </si>
  <si>
    <t>聯絡人:   徐郁媛</t>
  </si>
  <si>
    <t>聯絡電話:  4200919-265  0935709482</t>
  </si>
  <si>
    <t>米食</t>
  </si>
  <si>
    <t>糙米飯</t>
  </si>
  <si>
    <t>特餐</t>
  </si>
  <si>
    <t>一週乾料訂貨</t>
  </si>
  <si>
    <t>用餐人數</t>
  </si>
  <si>
    <t>用餐人數</t>
  </si>
  <si>
    <t>廠商</t>
  </si>
  <si>
    <t>食材</t>
  </si>
  <si>
    <t>單量(g)</t>
  </si>
  <si>
    <t>數量</t>
  </si>
  <si>
    <t>環保蔬食餐</t>
  </si>
  <si>
    <t>糙米</t>
  </si>
  <si>
    <t>民族</t>
  </si>
  <si>
    <t>小計</t>
  </si>
  <si>
    <t>小計</t>
  </si>
  <si>
    <t>青菜</t>
  </si>
  <si>
    <t>有機青菜</t>
  </si>
  <si>
    <t>西螺</t>
  </si>
  <si>
    <t>水果</t>
  </si>
  <si>
    <t>華順</t>
  </si>
  <si>
    <t>非基因黃豆(先送)</t>
  </si>
  <si>
    <t>熱量</t>
  </si>
  <si>
    <t>全穀根莖類</t>
  </si>
  <si>
    <t>蔬菜類</t>
  </si>
  <si>
    <t>水果類</t>
  </si>
  <si>
    <t>豆魚肉蛋類</t>
  </si>
  <si>
    <t>油脂堅果種子類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</si>
  <si>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</si>
  <si>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</si>
  <si>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t>鼓汁排骨</t>
  </si>
  <si>
    <t>玉米四色</t>
  </si>
  <si>
    <t>蔬菜豆腐湯</t>
  </si>
  <si>
    <t>醬爆干丁</t>
  </si>
  <si>
    <t>海芽蛋花湯</t>
  </si>
  <si>
    <t>鮮蔬蛋炒飯</t>
  </si>
  <si>
    <t>蠔油素雞</t>
  </si>
  <si>
    <t>蕃茄元氣湯</t>
  </si>
  <si>
    <t>胚芽飯</t>
  </si>
  <si>
    <t>五柳魚丁</t>
  </si>
  <si>
    <t>燒蘿蔔海結</t>
  </si>
  <si>
    <t>仙草蜜</t>
  </si>
  <si>
    <t>豆乳燒雞</t>
  </si>
  <si>
    <t>冬瓜大骨湯</t>
  </si>
  <si>
    <t>肉丁</t>
  </si>
  <si>
    <t>排骨丁</t>
  </si>
  <si>
    <t>黑豆鼓</t>
  </si>
  <si>
    <t>洋蔥去皮</t>
  </si>
  <si>
    <t>刈薯</t>
  </si>
  <si>
    <t>素排骨酥(濕)</t>
  </si>
  <si>
    <t>玉米粒</t>
  </si>
  <si>
    <t>毛豆片</t>
  </si>
  <si>
    <t>紅蘿蔔小丁</t>
  </si>
  <si>
    <t>馬鈴薯去皮</t>
  </si>
  <si>
    <t>紅蘿蔔絲</t>
  </si>
  <si>
    <t>雞丁</t>
  </si>
  <si>
    <t>白蘿蔔</t>
  </si>
  <si>
    <t>豆干丁</t>
  </si>
  <si>
    <t>三色丁</t>
  </si>
  <si>
    <t>黑豆瓣醬</t>
  </si>
  <si>
    <t>乾海芽</t>
  </si>
  <si>
    <t>洗選蛋</t>
  </si>
  <si>
    <t>薑絲</t>
  </si>
  <si>
    <t>素火腿</t>
  </si>
  <si>
    <t>黑胡椒粒600g</t>
  </si>
  <si>
    <t>素雞(切)</t>
  </si>
  <si>
    <t>四分干丁</t>
  </si>
  <si>
    <t>生香菇</t>
  </si>
  <si>
    <t>西芹</t>
  </si>
  <si>
    <t>素蠔油</t>
  </si>
  <si>
    <t>大蕃茄</t>
  </si>
  <si>
    <t>黃豆芽</t>
  </si>
  <si>
    <t>仙草凍6k</t>
  </si>
  <si>
    <t>二砂</t>
  </si>
  <si>
    <t>地瓜去皮</t>
  </si>
  <si>
    <t>豆腐乳850G</t>
  </si>
  <si>
    <t>地瓜粉</t>
  </si>
  <si>
    <t>麵粉</t>
  </si>
  <si>
    <t>油豆腐丁</t>
  </si>
  <si>
    <t>海帶結</t>
  </si>
  <si>
    <t>紅蘿蔔丁</t>
  </si>
  <si>
    <t>麵輪</t>
  </si>
  <si>
    <t>大骨</t>
  </si>
  <si>
    <t>魚丁</t>
  </si>
  <si>
    <t>彩椒</t>
  </si>
  <si>
    <t>青椒</t>
  </si>
  <si>
    <t>木耳絲</t>
  </si>
  <si>
    <t>蕃茄醬</t>
  </si>
  <si>
    <t>普惠</t>
  </si>
  <si>
    <t>全國</t>
  </si>
  <si>
    <t>西螺</t>
  </si>
  <si>
    <t>福國</t>
  </si>
  <si>
    <t>祥亮</t>
  </si>
  <si>
    <t>佑豐</t>
  </si>
  <si>
    <t>高麗菜</t>
  </si>
  <si>
    <t>豆腐5K</t>
  </si>
  <si>
    <t>津悅</t>
  </si>
  <si>
    <t>大骨</t>
  </si>
  <si>
    <t>嘉一香</t>
  </si>
  <si>
    <t>家換</t>
  </si>
  <si>
    <t>桶筍</t>
  </si>
  <si>
    <t>福隆</t>
  </si>
  <si>
    <t>禾品</t>
  </si>
  <si>
    <t>百喬</t>
  </si>
  <si>
    <t>辛春成</t>
  </si>
  <si>
    <t>呂景堂</t>
  </si>
  <si>
    <t>聯宏</t>
  </si>
  <si>
    <t>合豐</t>
  </si>
  <si>
    <t>太順</t>
  </si>
  <si>
    <t>瓜仔肉</t>
  </si>
  <si>
    <t>有機       蔬菜</t>
  </si>
  <si>
    <t>什錦炒麵+關東煮+三絲蛋花湯</t>
  </si>
  <si>
    <t>冬菜滷肉片</t>
  </si>
  <si>
    <t>醬爆肉</t>
  </si>
  <si>
    <t>絲瓜蛋麵線</t>
  </si>
  <si>
    <t>紅燒雞腿</t>
  </si>
  <si>
    <t>香酥魚片</t>
  </si>
  <si>
    <t>9/29</t>
  </si>
  <si>
    <t>醬爆干片</t>
  </si>
  <si>
    <t>祥安.平興國民小學103學年度第上學期第一週午餐食譜設計表</t>
  </si>
  <si>
    <t>品碩豐</t>
  </si>
  <si>
    <t>絞花瓜</t>
  </si>
  <si>
    <t>家煥</t>
  </si>
  <si>
    <t>絞紅蔥頭</t>
  </si>
  <si>
    <t>佑豐</t>
  </si>
  <si>
    <t>紅蘿蔔小丁</t>
  </si>
  <si>
    <t>普惠</t>
  </si>
  <si>
    <t>絞肉</t>
  </si>
  <si>
    <t>液蛋</t>
  </si>
  <si>
    <t>碎脯</t>
  </si>
  <si>
    <t>青蔥</t>
  </si>
  <si>
    <t>蔥花碎脯蛋</t>
  </si>
  <si>
    <t>祥安一年級供西點</t>
  </si>
  <si>
    <t>西螺</t>
  </si>
  <si>
    <t>西螺</t>
  </si>
  <si>
    <t>蒜末</t>
  </si>
  <si>
    <t>薑絲</t>
  </si>
  <si>
    <t>青菜</t>
  </si>
  <si>
    <t>禾品</t>
  </si>
  <si>
    <t>品碩豐</t>
  </si>
  <si>
    <t>有機青菜</t>
  </si>
  <si>
    <t>胚芽米(先送)</t>
  </si>
  <si>
    <t>白蘿蔔</t>
  </si>
  <si>
    <t>豉汁素排酥</t>
  </si>
  <si>
    <t>青蔥</t>
  </si>
  <si>
    <t>超秦</t>
  </si>
  <si>
    <t>雞架</t>
  </si>
  <si>
    <t>聯宏</t>
  </si>
  <si>
    <t>平興一年級不用餐減173人</t>
  </si>
  <si>
    <t>祥安一年級供西點143人</t>
  </si>
  <si>
    <t>統一愛心牛奶球</t>
  </si>
  <si>
    <t>生楓菠蘿麵包</t>
  </si>
  <si>
    <t>花袋1斤</t>
  </si>
  <si>
    <t>冬瓜</t>
  </si>
  <si>
    <t>1.每週一.四吃水果</t>
  </si>
  <si>
    <t>3.祥安隔週三喝乳品每週五喝豆漿</t>
  </si>
  <si>
    <t>4.平興因無法供應豆漿每月增加一次乳品</t>
  </si>
  <si>
    <t>2.一年級新生須排定無刺魚</t>
  </si>
  <si>
    <t>百頁豆腐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</si>
</sst>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m&quot;月&quot;d&quot;日&quot;\(&quot;一&quot;\)"/>
    <numFmt numFmtId="187" formatCode="m&quot;月&quot;d&quot;日&quot;\(&quot;二&quot;\)"/>
    <numFmt numFmtId="188" formatCode="m&quot;月&quot;d&quot;日&quot;\(&quot;三&quot;\)"/>
    <numFmt numFmtId="189" formatCode="m&quot;月&quot;d&quot;日&quot;\(&quot;四&quot;\)"/>
    <numFmt numFmtId="190" formatCode="m&quot;月&quot;d&quot;日&quot;\(&quot;五&quot;\)"/>
    <numFmt numFmtId="191" formatCode="#&quot;g&quot;"/>
    <numFmt numFmtId="192" formatCode="#&quot;kcal&quot;"/>
    <numFmt numFmtId="193" formatCode="#&quot;個&quot;"/>
    <numFmt numFmtId="194" formatCode="m&quot;月&quot;d&quot;日&quot;\(&quot;六&quot;\)"/>
    <numFmt numFmtId="195" formatCode="m/d;@"/>
    <numFmt numFmtId="196" formatCode="#&quot;人/個&quot;"/>
    <numFmt numFmtId="197" formatCode="0.00_);[Red]\(0.00\)"/>
    <numFmt numFmtId="198" formatCode="m&quot;月&quot;d&quot;日(一)&quot;"/>
    <numFmt numFmtId="199" formatCode="m&quot;月&quot;d&quot;日(二)&quot;"/>
    <numFmt numFmtId="200" formatCode="m&quot;月&quot;d&quot;日(三)&quot;"/>
    <numFmt numFmtId="201" formatCode="m&quot;月&quot;d&quot;日(五)&quot;"/>
    <numFmt numFmtId="202" formatCode="m&quot;月&quot;d&quot;日(六)&quot;"/>
    <numFmt numFmtId="203" formatCode="#,###&quot;人&quot;"/>
    <numFmt numFmtId="204" formatCode="#,##0.0"/>
    <numFmt numFmtId="205" formatCode="#,###&quot;桶&quot;"/>
    <numFmt numFmtId="206" formatCode="0.0"/>
    <numFmt numFmtId="207" formatCode="#,###&quot;件&quot;"/>
    <numFmt numFmtId="208" formatCode="0_ "/>
    <numFmt numFmtId="209" formatCode="#,###&quot;&quot;&quot;罐&quot;"/>
    <numFmt numFmtId="210" formatCode="#,###&quot;盒&quot;"/>
    <numFmt numFmtId="211" formatCode="#,###&quot;份&quot;"/>
    <numFmt numFmtId="212" formatCode="#,###&quot;包&quot;"/>
    <numFmt numFmtId="213" formatCode="#,###&quot;罐&quot;"/>
    <numFmt numFmtId="214" formatCode="#,###.0&quot;份&quot;"/>
    <numFmt numFmtId="215" formatCode="###&quot;大卡&quot;"/>
    <numFmt numFmtId="216" formatCode="m&quot;月&quot;d&quot;日(四)&quot;"/>
    <numFmt numFmtId="217" formatCode="#,###&quot;板&quot;"/>
    <numFmt numFmtId="218" formatCode="[$€-2]\ #,##0.00_);[Red]\([$€-2]\ #,##0.00\)"/>
    <numFmt numFmtId="219" formatCode="#,###&quot;庫存&quot;"/>
    <numFmt numFmtId="220" formatCode="#,###&quot;個&quot;&quot;當&quot;&quot;天&quot;"/>
    <numFmt numFmtId="221" formatCode="0.00_ "/>
    <numFmt numFmtId="222" formatCode="#,###&quot;瓶&quot;"/>
  </numFmts>
  <fonts count="130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i/>
      <sz val="12"/>
      <name val="標楷體"/>
      <family val="4"/>
    </font>
    <font>
      <sz val="14"/>
      <name val="新細明體"/>
      <family val="1"/>
    </font>
    <font>
      <i/>
      <sz val="12"/>
      <name val="新細明體"/>
      <family val="1"/>
    </font>
    <font>
      <sz val="12"/>
      <name val="華康儷粗黑(P)"/>
      <family val="2"/>
    </font>
    <font>
      <sz val="12"/>
      <color indexed="10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sz val="17"/>
      <name val="標楷體"/>
      <family val="4"/>
    </font>
    <font>
      <b/>
      <sz val="12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7"/>
      <name val="新細明體"/>
      <family val="1"/>
    </font>
    <font>
      <sz val="16"/>
      <color indexed="10"/>
      <name val="標楷體"/>
      <family val="4"/>
    </font>
    <font>
      <sz val="17"/>
      <color indexed="10"/>
      <name val="標楷體"/>
      <family val="4"/>
    </font>
    <font>
      <sz val="14"/>
      <color indexed="10"/>
      <name val="標楷體"/>
      <family val="4"/>
    </font>
    <font>
      <sz val="15"/>
      <name val="標楷體"/>
      <family val="4"/>
    </font>
    <font>
      <i/>
      <sz val="11"/>
      <name val="標楷體"/>
      <family val="4"/>
    </font>
    <font>
      <sz val="15"/>
      <color indexed="8"/>
      <name val="標楷體"/>
      <family val="4"/>
    </font>
    <font>
      <sz val="14"/>
      <color indexed="8"/>
      <name val="標楷體"/>
      <family val="4"/>
    </font>
    <font>
      <sz val="19"/>
      <name val="標楷體"/>
      <family val="4"/>
    </font>
    <font>
      <sz val="17"/>
      <color indexed="8"/>
      <name val="標楷體"/>
      <family val="4"/>
    </font>
    <font>
      <i/>
      <sz val="16"/>
      <name val="標楷體"/>
      <family val="4"/>
    </font>
    <font>
      <sz val="16"/>
      <name val="Times New Roman"/>
      <family val="1"/>
    </font>
    <font>
      <b/>
      <sz val="14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  <font>
      <b/>
      <i/>
      <sz val="12"/>
      <name val="標楷體"/>
      <family val="4"/>
    </font>
    <font>
      <i/>
      <sz val="22"/>
      <name val="標楷體"/>
      <family val="4"/>
    </font>
    <font>
      <sz val="18"/>
      <color indexed="8"/>
      <name val="標楷體"/>
      <family val="4"/>
    </font>
    <font>
      <sz val="10"/>
      <color indexed="10"/>
      <name val="標楷體"/>
      <family val="4"/>
    </font>
    <font>
      <sz val="14"/>
      <name val="華康儷粗黑(P)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i/>
      <sz val="16"/>
      <color indexed="60"/>
      <name val="華康儷粗黑(P)"/>
      <family val="2"/>
    </font>
    <font>
      <sz val="12"/>
      <color indexed="60"/>
      <name val="華康儷粗黑(P)"/>
      <family val="2"/>
    </font>
    <font>
      <sz val="14"/>
      <color indexed="60"/>
      <name val="華康儷粗黑(P)"/>
      <family val="2"/>
    </font>
    <font>
      <sz val="16"/>
      <color indexed="60"/>
      <name val="華康儷粗黑(P)"/>
      <family val="2"/>
    </font>
    <font>
      <sz val="16"/>
      <color indexed="60"/>
      <name val="華康儷粗黑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7"/>
      <color indexed="18"/>
      <name val="標楷體"/>
      <family val="4"/>
    </font>
    <font>
      <sz val="17"/>
      <color indexed="18"/>
      <name val="Times New Roman"/>
      <family val="1"/>
    </font>
    <font>
      <sz val="12"/>
      <color indexed="10"/>
      <name val="標楷體"/>
      <family val="4"/>
    </font>
    <font>
      <sz val="16"/>
      <color indexed="10"/>
      <name val="Times New Roman"/>
      <family val="1"/>
    </font>
    <font>
      <b/>
      <sz val="17"/>
      <color indexed="10"/>
      <name val="標楷體"/>
      <family val="4"/>
    </font>
    <font>
      <b/>
      <sz val="17"/>
      <color indexed="30"/>
      <name val="標楷體"/>
      <family val="4"/>
    </font>
    <font>
      <i/>
      <sz val="12"/>
      <color indexed="8"/>
      <name val="標楷體"/>
      <family val="4"/>
    </font>
    <font>
      <sz val="8"/>
      <color indexed="60"/>
      <name val="華康儷粗黑(P)"/>
      <family val="2"/>
    </font>
    <font>
      <sz val="13"/>
      <color indexed="60"/>
      <name val="華康儷粗黑(P)"/>
      <family val="2"/>
    </font>
    <font>
      <i/>
      <sz val="28"/>
      <color indexed="60"/>
      <name val="華康儷粗黑(P)"/>
      <family val="2"/>
    </font>
    <font>
      <sz val="28"/>
      <color indexed="60"/>
      <name val="華康儷粗黑(P)"/>
      <family val="2"/>
    </font>
    <font>
      <sz val="6"/>
      <color indexed="60"/>
      <name val="華康儷粗黑(P)"/>
      <family val="2"/>
    </font>
    <font>
      <b/>
      <sz val="20"/>
      <color indexed="10"/>
      <name val="華康儷粗黑(P)"/>
      <family val="2"/>
    </font>
    <font>
      <sz val="17"/>
      <color indexed="17"/>
      <name val="標楷體"/>
      <family val="4"/>
    </font>
    <font>
      <b/>
      <sz val="16"/>
      <color indexed="10"/>
      <name val="標楷體"/>
      <family val="4"/>
    </font>
    <font>
      <sz val="18"/>
      <color indexed="10"/>
      <name val="標楷體"/>
      <family val="4"/>
    </font>
    <font>
      <sz val="14"/>
      <color indexed="30"/>
      <name val="華康儷粗黑(P)"/>
      <family val="2"/>
    </font>
    <font>
      <sz val="14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i/>
      <sz val="16"/>
      <color theme="9" tint="-0.4999699890613556"/>
      <name val="華康儷粗黑(P)"/>
      <family val="2"/>
    </font>
    <font>
      <sz val="12"/>
      <color theme="9" tint="-0.4999699890613556"/>
      <name val="華康儷粗黑(P)"/>
      <family val="2"/>
    </font>
    <font>
      <sz val="14"/>
      <color theme="9" tint="-0.4999699890613556"/>
      <name val="華康儷粗黑(P)"/>
      <family val="2"/>
    </font>
    <font>
      <sz val="16"/>
      <color theme="9" tint="-0.4999699890613556"/>
      <name val="華康儷粗黑(P)"/>
      <family val="2"/>
    </font>
    <font>
      <sz val="16"/>
      <color theme="9" tint="-0.4999699890613556"/>
      <name val="華康儷粗黑"/>
      <family val="3"/>
    </font>
    <font>
      <sz val="12"/>
      <color theme="1"/>
      <name val="標楷體"/>
      <family val="4"/>
    </font>
    <font>
      <sz val="16"/>
      <color rgb="FFFF0000"/>
      <name val="標楷體"/>
      <family val="4"/>
    </font>
    <font>
      <sz val="17"/>
      <color rgb="FFFF0000"/>
      <name val="標楷體"/>
      <family val="4"/>
    </font>
    <font>
      <sz val="12"/>
      <color rgb="FFFF0000"/>
      <name val="新細明體"/>
      <family val="1"/>
    </font>
    <font>
      <sz val="16"/>
      <color theme="1"/>
      <name val="標楷體"/>
      <family val="4"/>
    </font>
    <font>
      <sz val="12"/>
      <color theme="1"/>
      <name val="Times New Roman"/>
      <family val="1"/>
    </font>
    <font>
      <sz val="17"/>
      <color rgb="FF0A1092"/>
      <name val="標楷體"/>
      <family val="4"/>
    </font>
    <font>
      <sz val="17"/>
      <color rgb="FF0A1092"/>
      <name val="Times New Roman"/>
      <family val="1"/>
    </font>
    <font>
      <sz val="12"/>
      <color rgb="FFFF0000"/>
      <name val="標楷體"/>
      <family val="4"/>
    </font>
    <font>
      <sz val="16"/>
      <color rgb="FFFF0000"/>
      <name val="Times New Roman"/>
      <family val="1"/>
    </font>
    <font>
      <b/>
      <sz val="17"/>
      <color rgb="FFFF0000"/>
      <name val="標楷體"/>
      <family val="4"/>
    </font>
    <font>
      <b/>
      <sz val="17"/>
      <color rgb="FF0070C0"/>
      <name val="標楷體"/>
      <family val="4"/>
    </font>
    <font>
      <i/>
      <sz val="12"/>
      <color theme="1"/>
      <name val="標楷體"/>
      <family val="4"/>
    </font>
    <font>
      <sz val="17"/>
      <color theme="1"/>
      <name val="標楷體"/>
      <family val="4"/>
    </font>
    <font>
      <b/>
      <sz val="16"/>
      <color rgb="FFFF0000"/>
      <name val="標楷體"/>
      <family val="4"/>
    </font>
    <font>
      <sz val="18"/>
      <color rgb="FFFF0000"/>
      <name val="標楷體"/>
      <family val="4"/>
    </font>
    <font>
      <sz val="14"/>
      <color rgb="FF0070C0"/>
      <name val="華康儷粗黑(P)"/>
      <family val="2"/>
    </font>
    <font>
      <sz val="14"/>
      <color rgb="FF0070C0"/>
      <name val="新細明體"/>
      <family val="1"/>
    </font>
    <font>
      <sz val="13"/>
      <color theme="9" tint="-0.4999699890613556"/>
      <name val="華康儷粗黑(P)"/>
      <family val="2"/>
    </font>
    <font>
      <b/>
      <sz val="20"/>
      <color rgb="FFFF0000"/>
      <name val="華康儷粗黑(P)"/>
      <family val="2"/>
    </font>
    <font>
      <sz val="6"/>
      <color theme="9" tint="-0.4999699890613556"/>
      <name val="華康儷粗黑(P)"/>
      <family val="2"/>
    </font>
    <font>
      <sz val="8"/>
      <color theme="9" tint="-0.4999699890613556"/>
      <name val="華康儷粗黑(P)"/>
      <family val="2"/>
    </font>
    <font>
      <i/>
      <sz val="28"/>
      <color theme="9" tint="-0.4999699890613556"/>
      <name val="華康儷粗黑(P)"/>
      <family val="2"/>
    </font>
    <font>
      <sz val="28"/>
      <color theme="9" tint="-0.4999699890613556"/>
      <name val="華康儷粗黑(P)"/>
      <family val="2"/>
    </font>
    <font>
      <sz val="17"/>
      <color rgb="FF00B05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B3EDFB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dashed"/>
      <right style="dashed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2" applyNumberFormat="0" applyAlignment="0" applyProtection="0"/>
    <xf numFmtId="0" fontId="96" fillId="22" borderId="8" applyNumberFormat="0" applyAlignment="0" applyProtection="0"/>
    <xf numFmtId="0" fontId="97" fillId="31" borderId="9" applyNumberFormat="0" applyAlignment="0" applyProtection="0"/>
    <xf numFmtId="0" fontId="98" fillId="32" borderId="0" applyNumberFormat="0" applyBorder="0" applyAlignment="0" applyProtection="0"/>
    <xf numFmtId="0" fontId="9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8" fillId="0" borderId="11" xfId="0" applyFont="1" applyBorder="1" applyAlignment="1">
      <alignment/>
    </xf>
    <xf numFmtId="0" fontId="100" fillId="0" borderId="11" xfId="0" applyFont="1" applyBorder="1" applyAlignment="1">
      <alignment horizontal="left" vertical="center"/>
    </xf>
    <xf numFmtId="49" fontId="101" fillId="0" borderId="12" xfId="0" applyNumberFormat="1" applyFont="1" applyBorder="1" applyAlignment="1">
      <alignment horizontal="center" shrinkToFit="1"/>
    </xf>
    <xf numFmtId="0" fontId="101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shrinkToFit="1"/>
    </xf>
    <xf numFmtId="0" fontId="103" fillId="0" borderId="13" xfId="0" applyFont="1" applyBorder="1" applyAlignment="1">
      <alignment horizontal="center"/>
    </xf>
    <xf numFmtId="0" fontId="103" fillId="33" borderId="13" xfId="0" applyFont="1" applyFill="1" applyBorder="1" applyAlignment="1">
      <alignment horizontal="center"/>
    </xf>
    <xf numFmtId="0" fontId="103" fillId="0" borderId="13" xfId="0" applyFont="1" applyBorder="1" applyAlignment="1">
      <alignment horizontal="center" vertical="center"/>
    </xf>
    <xf numFmtId="49" fontId="101" fillId="0" borderId="14" xfId="0" applyNumberFormat="1" applyFont="1" applyBorder="1" applyAlignment="1">
      <alignment horizontal="center" shrinkToFit="1"/>
    </xf>
    <xf numFmtId="0" fontId="101" fillId="0" borderId="15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shrinkToFit="1"/>
    </xf>
    <xf numFmtId="0" fontId="103" fillId="0" borderId="15" xfId="0" applyFont="1" applyBorder="1" applyAlignment="1">
      <alignment horizontal="center"/>
    </xf>
    <xf numFmtId="0" fontId="103" fillId="0" borderId="15" xfId="0" applyFont="1" applyFill="1" applyBorder="1" applyAlignment="1">
      <alignment horizontal="center"/>
    </xf>
    <xf numFmtId="0" fontId="103" fillId="0" borderId="15" xfId="0" applyFont="1" applyBorder="1" applyAlignment="1">
      <alignment horizontal="center" vertical="center"/>
    </xf>
    <xf numFmtId="49" fontId="101" fillId="23" borderId="14" xfId="0" applyNumberFormat="1" applyFont="1" applyFill="1" applyBorder="1" applyAlignment="1">
      <alignment horizontal="center" shrinkToFit="1"/>
    </xf>
    <xf numFmtId="0" fontId="101" fillId="23" borderId="15" xfId="0" applyFont="1" applyFill="1" applyBorder="1" applyAlignment="1">
      <alignment horizontal="center" vertical="center"/>
    </xf>
    <xf numFmtId="0" fontId="102" fillId="23" borderId="15" xfId="0" applyFont="1" applyFill="1" applyBorder="1" applyAlignment="1">
      <alignment horizontal="center" shrinkToFit="1"/>
    </xf>
    <xf numFmtId="0" fontId="103" fillId="33" borderId="15" xfId="0" applyFont="1" applyFill="1" applyBorder="1" applyAlignment="1">
      <alignment horizontal="center"/>
    </xf>
    <xf numFmtId="49" fontId="101" fillId="0" borderId="16" xfId="0" applyNumberFormat="1" applyFont="1" applyBorder="1" applyAlignment="1">
      <alignment horizontal="center" shrinkToFit="1"/>
    </xf>
    <xf numFmtId="0" fontId="101" fillId="33" borderId="17" xfId="0" applyFont="1" applyFill="1" applyBorder="1" applyAlignment="1">
      <alignment horizontal="center" vertical="center"/>
    </xf>
    <xf numFmtId="0" fontId="102" fillId="0" borderId="17" xfId="0" applyFont="1" applyBorder="1" applyAlignment="1">
      <alignment horizontal="center" shrinkToFit="1"/>
    </xf>
    <xf numFmtId="0" fontId="103" fillId="33" borderId="17" xfId="0" applyFont="1" applyFill="1" applyBorder="1" applyAlignment="1">
      <alignment horizontal="center"/>
    </xf>
    <xf numFmtId="0" fontId="103" fillId="33" borderId="17" xfId="0" applyFont="1" applyFill="1" applyBorder="1" applyAlignment="1">
      <alignment horizontal="center" shrinkToFit="1"/>
    </xf>
    <xf numFmtId="0" fontId="103" fillId="0" borderId="17" xfId="0" applyFont="1" applyBorder="1" applyAlignment="1">
      <alignment horizontal="center"/>
    </xf>
    <xf numFmtId="0" fontId="103" fillId="33" borderId="17" xfId="0" applyFont="1" applyFill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2" fillId="33" borderId="15" xfId="0" applyFont="1" applyFill="1" applyBorder="1" applyAlignment="1">
      <alignment horizontal="center" wrapText="1"/>
    </xf>
    <xf numFmtId="0" fontId="103" fillId="33" borderId="15" xfId="0" applyFont="1" applyFill="1" applyBorder="1" applyAlignment="1">
      <alignment horizontal="center" vertical="center"/>
    </xf>
    <xf numFmtId="49" fontId="101" fillId="0" borderId="18" xfId="0" applyNumberFormat="1" applyFont="1" applyBorder="1" applyAlignment="1">
      <alignment horizontal="center" shrinkToFit="1"/>
    </xf>
    <xf numFmtId="0" fontId="101" fillId="0" borderId="19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shrinkToFit="1"/>
    </xf>
    <xf numFmtId="0" fontId="103" fillId="0" borderId="19" xfId="0" applyFont="1" applyBorder="1" applyAlignment="1">
      <alignment horizontal="center"/>
    </xf>
    <xf numFmtId="0" fontId="103" fillId="0" borderId="19" xfId="0" applyFont="1" applyFill="1" applyBorder="1" applyAlignment="1">
      <alignment horizontal="center"/>
    </xf>
    <xf numFmtId="0" fontId="103" fillId="0" borderId="19" xfId="0" applyFont="1" applyBorder="1" applyAlignment="1">
      <alignment horizontal="center" vertical="center"/>
    </xf>
    <xf numFmtId="49" fontId="101" fillId="23" borderId="18" xfId="0" applyNumberFormat="1" applyFont="1" applyFill="1" applyBorder="1" applyAlignment="1">
      <alignment horizontal="center" shrinkToFit="1"/>
    </xf>
    <xf numFmtId="0" fontId="101" fillId="0" borderId="20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/>
    </xf>
    <xf numFmtId="0" fontId="103" fillId="0" borderId="17" xfId="0" applyNumberFormat="1" applyFont="1" applyBorder="1" applyAlignment="1">
      <alignment horizontal="center" vertical="center"/>
    </xf>
    <xf numFmtId="0" fontId="103" fillId="0" borderId="17" xfId="0" applyFont="1" applyBorder="1" applyAlignment="1">
      <alignment horizontal="center" vertical="center"/>
    </xf>
    <xf numFmtId="49" fontId="104" fillId="0" borderId="0" xfId="0" applyNumberFormat="1" applyFont="1" applyAlignment="1">
      <alignment/>
    </xf>
    <xf numFmtId="0" fontId="104" fillId="0" borderId="0" xfId="0" applyFont="1" applyAlignment="1">
      <alignment/>
    </xf>
    <xf numFmtId="0" fontId="104" fillId="0" borderId="0" xfId="0" applyFont="1" applyAlignment="1">
      <alignment horizontal="center"/>
    </xf>
    <xf numFmtId="0" fontId="101" fillId="0" borderId="10" xfId="0" applyFont="1" applyBorder="1" applyAlignment="1">
      <alignment/>
    </xf>
    <xf numFmtId="0" fontId="102" fillId="0" borderId="21" xfId="0" applyFont="1" applyBorder="1" applyAlignment="1">
      <alignment horizontal="center" shrinkToFit="1"/>
    </xf>
    <xf numFmtId="0" fontId="103" fillId="33" borderId="21" xfId="0" applyFont="1" applyFill="1" applyBorder="1" applyAlignment="1">
      <alignment horizontal="center"/>
    </xf>
    <xf numFmtId="0" fontId="103" fillId="0" borderId="21" xfId="0" applyFont="1" applyBorder="1" applyAlignment="1">
      <alignment horizontal="center" vertical="center"/>
    </xf>
    <xf numFmtId="49" fontId="101" fillId="0" borderId="22" xfId="0" applyNumberFormat="1" applyFont="1" applyBorder="1" applyAlignment="1">
      <alignment horizontal="center" shrinkToFit="1"/>
    </xf>
    <xf numFmtId="0" fontId="102" fillId="0" borderId="20" xfId="0" applyFont="1" applyBorder="1" applyAlignment="1">
      <alignment horizontal="center" shrinkToFit="1"/>
    </xf>
    <xf numFmtId="0" fontId="103" fillId="33" borderId="20" xfId="0" applyFont="1" applyFill="1" applyBorder="1" applyAlignment="1">
      <alignment horizontal="center"/>
    </xf>
    <xf numFmtId="0" fontId="103" fillId="33" borderId="20" xfId="0" applyFont="1" applyFill="1" applyBorder="1" applyAlignment="1">
      <alignment horizontal="center" shrinkToFit="1"/>
    </xf>
    <xf numFmtId="0" fontId="102" fillId="0" borderId="17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203" fontId="14" fillId="34" borderId="15" xfId="33" applyNumberFormat="1" applyFont="1" applyFill="1" applyBorder="1" applyAlignment="1">
      <alignment horizontal="center" vertical="center" shrinkToFit="1"/>
      <protection/>
    </xf>
    <xf numFmtId="181" fontId="14" fillId="0" borderId="24" xfId="0" applyNumberFormat="1" applyFont="1" applyFill="1" applyBorder="1" applyAlignment="1">
      <alignment horizontal="center" vertical="center" shrinkToFit="1"/>
    </xf>
    <xf numFmtId="0" fontId="105" fillId="0" borderId="25" xfId="0" applyFont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/>
    </xf>
    <xf numFmtId="0" fontId="105" fillId="0" borderId="28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left" vertical="center"/>
    </xf>
    <xf numFmtId="0" fontId="105" fillId="0" borderId="2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183" fontId="15" fillId="0" borderId="1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219" fontId="18" fillId="0" borderId="30" xfId="0" applyNumberFormat="1" applyFont="1" applyFill="1" applyBorder="1" applyAlignment="1">
      <alignment horizontal="center" vertical="center" shrinkToFit="1"/>
    </xf>
    <xf numFmtId="0" fontId="105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left" shrinkToFit="1"/>
    </xf>
    <xf numFmtId="0" fontId="5" fillId="0" borderId="29" xfId="0" applyFont="1" applyBorder="1" applyAlignment="1">
      <alignment horizontal="center" shrinkToFit="1"/>
    </xf>
    <xf numFmtId="208" fontId="18" fillId="0" borderId="15" xfId="0" applyNumberFormat="1" applyFont="1" applyFill="1" applyBorder="1" applyAlignment="1">
      <alignment horizontal="center" vertical="center" shrinkToFit="1"/>
    </xf>
    <xf numFmtId="177" fontId="4" fillId="0" borderId="15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177" fontId="18" fillId="0" borderId="30" xfId="0" applyNumberFormat="1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17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left" vertical="center" shrinkToFit="1"/>
    </xf>
    <xf numFmtId="182" fontId="105" fillId="0" borderId="0" xfId="0" applyNumberFormat="1" applyFont="1" applyFill="1" applyBorder="1" applyAlignment="1">
      <alignment horizontal="center" vertical="center" shrinkToFit="1"/>
    </xf>
    <xf numFmtId="0" fontId="106" fillId="0" borderId="15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 shrinkToFit="1"/>
    </xf>
    <xf numFmtId="182" fontId="18" fillId="0" borderId="31" xfId="0" applyNumberFormat="1" applyFont="1" applyFill="1" applyBorder="1" applyAlignment="1">
      <alignment horizontal="center" vertical="center" shrinkToFit="1"/>
    </xf>
    <xf numFmtId="183" fontId="106" fillId="0" borderId="31" xfId="0" applyNumberFormat="1" applyFont="1" applyFill="1" applyBorder="1" applyAlignment="1">
      <alignment horizontal="center" vertical="center" shrinkToFit="1"/>
    </xf>
    <xf numFmtId="49" fontId="106" fillId="0" borderId="20" xfId="0" applyNumberFormat="1" applyFont="1" applyBorder="1" applyAlignment="1">
      <alignment vertical="center"/>
    </xf>
    <xf numFmtId="0" fontId="107" fillId="0" borderId="20" xfId="0" applyFont="1" applyFill="1" applyBorder="1" applyAlignment="1">
      <alignment horizontal="center" shrinkToFit="1"/>
    </xf>
    <xf numFmtId="182" fontId="105" fillId="0" borderId="15" xfId="0" applyNumberFormat="1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left" vertical="center"/>
    </xf>
    <xf numFmtId="183" fontId="105" fillId="33" borderId="0" xfId="0" applyNumberFormat="1" applyFont="1" applyFill="1" applyBorder="1" applyAlignment="1">
      <alignment horizontal="center" vertical="center" shrinkToFit="1"/>
    </xf>
    <xf numFmtId="0" fontId="108" fillId="0" borderId="15" xfId="0" applyFont="1" applyBorder="1" applyAlignment="1">
      <alignment/>
    </xf>
    <xf numFmtId="0" fontId="105" fillId="0" borderId="29" xfId="0" applyFont="1" applyBorder="1" applyAlignment="1">
      <alignment horizontal="center" shrinkToFit="1"/>
    </xf>
    <xf numFmtId="0" fontId="107" fillId="0" borderId="29" xfId="0" applyFont="1" applyBorder="1" applyAlignment="1">
      <alignment horizontal="center" shrinkToFit="1"/>
    </xf>
    <xf numFmtId="0" fontId="17" fillId="0" borderId="15" xfId="0" applyFont="1" applyFill="1" applyBorder="1" applyAlignment="1">
      <alignment horizontal="center" vertical="center"/>
    </xf>
    <xf numFmtId="0" fontId="107" fillId="0" borderId="32" xfId="0" applyFont="1" applyFill="1" applyBorder="1" applyAlignment="1">
      <alignment vertical="center"/>
    </xf>
    <xf numFmtId="0" fontId="107" fillId="0" borderId="15" xfId="0" applyFont="1" applyFill="1" applyBorder="1" applyAlignment="1">
      <alignment horizontal="center" vertical="center"/>
    </xf>
    <xf numFmtId="183" fontId="105" fillId="33" borderId="15" xfId="0" applyNumberFormat="1" applyFont="1" applyFill="1" applyBorder="1" applyAlignment="1">
      <alignment horizontal="center" vertical="center" shrinkToFit="1"/>
    </xf>
    <xf numFmtId="177" fontId="21" fillId="0" borderId="15" xfId="0" applyNumberFormat="1" applyFont="1" applyFill="1" applyBorder="1" applyAlignment="1">
      <alignment horizontal="center" vertical="center" shrinkToFit="1"/>
    </xf>
    <xf numFmtId="0" fontId="105" fillId="0" borderId="28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105" fillId="0" borderId="15" xfId="0" applyFont="1" applyBorder="1" applyAlignment="1">
      <alignment horizontal="center" shrinkToFit="1"/>
    </xf>
    <xf numFmtId="0" fontId="23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 shrinkToFit="1"/>
    </xf>
    <xf numFmtId="177" fontId="20" fillId="0" borderId="15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208" fontId="20" fillId="0" borderId="15" xfId="0" applyNumberFormat="1" applyFont="1" applyFill="1" applyBorder="1" applyAlignment="1">
      <alignment horizontal="center" vertical="center" shrinkToFit="1"/>
    </xf>
    <xf numFmtId="0" fontId="24" fillId="0" borderId="29" xfId="0" applyFont="1" applyBorder="1" applyAlignment="1">
      <alignment horizontal="center" shrinkToFit="1"/>
    </xf>
    <xf numFmtId="0" fontId="10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shrinkToFit="1"/>
    </xf>
    <xf numFmtId="0" fontId="18" fillId="0" borderId="33" xfId="0" applyFont="1" applyBorder="1" applyAlignment="1">
      <alignment horizontal="left" shrinkToFit="1"/>
    </xf>
    <xf numFmtId="0" fontId="18" fillId="0" borderId="3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shrinkToFit="1"/>
    </xf>
    <xf numFmtId="0" fontId="18" fillId="0" borderId="35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left" shrinkToFit="1"/>
    </xf>
    <xf numFmtId="0" fontId="17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109" fillId="0" borderId="31" xfId="0" applyFont="1" applyFill="1" applyBorder="1" applyAlignment="1">
      <alignment horizontal="left" vertical="center" shrinkToFit="1"/>
    </xf>
    <xf numFmtId="182" fontId="109" fillId="0" borderId="31" xfId="0" applyNumberFormat="1" applyFont="1" applyFill="1" applyBorder="1" applyAlignment="1">
      <alignment horizontal="center" vertical="center" shrinkToFit="1"/>
    </xf>
    <xf numFmtId="0" fontId="110" fillId="0" borderId="15" xfId="0" applyFont="1" applyFill="1" applyBorder="1" applyAlignment="1">
      <alignment horizontal="center" vertical="center" shrinkToFit="1"/>
    </xf>
    <xf numFmtId="0" fontId="111" fillId="0" borderId="15" xfId="0" applyFont="1" applyFill="1" applyBorder="1" applyAlignment="1">
      <alignment horizontal="left" vertical="center" shrinkToFit="1"/>
    </xf>
    <xf numFmtId="0" fontId="112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05" fillId="0" borderId="1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left" vertical="center" shrinkToFit="1"/>
    </xf>
    <xf numFmtId="183" fontId="18" fillId="0" borderId="37" xfId="0" applyNumberFormat="1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left" vertical="center" shrinkToFit="1"/>
    </xf>
    <xf numFmtId="0" fontId="107" fillId="0" borderId="15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07" fillId="0" borderId="15" xfId="0" applyFont="1" applyFill="1" applyBorder="1" applyAlignment="1">
      <alignment horizontal="center" vertical="center" shrinkToFit="1"/>
    </xf>
    <xf numFmtId="0" fontId="107" fillId="0" borderId="15" xfId="0" applyFont="1" applyFill="1" applyBorder="1" applyAlignment="1">
      <alignment vertical="center" shrinkToFit="1"/>
    </xf>
    <xf numFmtId="220" fontId="106" fillId="0" borderId="15" xfId="0" applyNumberFormat="1" applyFont="1" applyFill="1" applyBorder="1" applyAlignment="1">
      <alignment horizontal="center" vertical="center" shrinkToFit="1"/>
    </xf>
    <xf numFmtId="0" fontId="28" fillId="0" borderId="15" xfId="33" applyFont="1" applyFill="1" applyBorder="1" applyAlignment="1">
      <alignment vertical="center" shrinkToFit="1"/>
      <protection/>
    </xf>
    <xf numFmtId="0" fontId="28" fillId="0" borderId="15" xfId="33" applyFont="1" applyFill="1" applyBorder="1" applyAlignment="1">
      <alignment horizontal="center" vertical="center" shrinkToFit="1"/>
      <protection/>
    </xf>
    <xf numFmtId="0" fontId="15" fillId="0" borderId="15" xfId="0" applyFont="1" applyFill="1" applyBorder="1" applyAlignment="1">
      <alignment horizontal="left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15" fillId="0" borderId="15" xfId="33" applyFont="1" applyFill="1" applyBorder="1" applyAlignment="1">
      <alignment vertical="center" shrinkToFit="1"/>
      <protection/>
    </xf>
    <xf numFmtId="0" fontId="15" fillId="0" borderId="15" xfId="33" applyFont="1" applyFill="1" applyBorder="1" applyAlignment="1">
      <alignment horizontal="center" vertical="center" shrinkToFit="1"/>
      <protection/>
    </xf>
    <xf numFmtId="0" fontId="15" fillId="0" borderId="15" xfId="0" applyNumberFormat="1" applyFont="1" applyFill="1" applyBorder="1" applyAlignment="1">
      <alignment horizontal="left" vertical="center" shrinkToFit="1"/>
    </xf>
    <xf numFmtId="221" fontId="20" fillId="0" borderId="15" xfId="0" applyNumberFormat="1" applyFont="1" applyFill="1" applyBorder="1" applyAlignment="1">
      <alignment horizontal="center" vertical="center" shrinkToFit="1"/>
    </xf>
    <xf numFmtId="0" fontId="18" fillId="0" borderId="4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29" fillId="0" borderId="29" xfId="0" applyFont="1" applyBorder="1" applyAlignment="1">
      <alignment horizontal="center" shrinkToFit="1"/>
    </xf>
    <xf numFmtId="0" fontId="17" fillId="0" borderId="41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center" shrinkToFit="1"/>
    </xf>
    <xf numFmtId="0" fontId="17" fillId="0" borderId="42" xfId="0" applyFont="1" applyFill="1" applyBorder="1" applyAlignment="1">
      <alignment vertical="center"/>
    </xf>
    <xf numFmtId="0" fontId="15" fillId="0" borderId="15" xfId="0" applyFont="1" applyBorder="1" applyAlignment="1">
      <alignment horizontal="left" shrinkToFit="1"/>
    </xf>
    <xf numFmtId="0" fontId="15" fillId="0" borderId="15" xfId="0" applyFont="1" applyBorder="1" applyAlignment="1">
      <alignment horizontal="center" shrinkToFit="1"/>
    </xf>
    <xf numFmtId="0" fontId="18" fillId="0" borderId="43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/>
    </xf>
    <xf numFmtId="183" fontId="15" fillId="0" borderId="15" xfId="0" applyNumberFormat="1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183" fontId="20" fillId="0" borderId="30" xfId="0" applyNumberFormat="1" applyFont="1" applyFill="1" applyBorder="1" applyAlignment="1">
      <alignment horizontal="center" vertical="center" shrinkToFit="1"/>
    </xf>
    <xf numFmtId="222" fontId="20" fillId="0" borderId="45" xfId="0" applyNumberFormat="1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vertical="center" shrinkToFit="1"/>
    </xf>
    <xf numFmtId="0" fontId="14" fillId="34" borderId="46" xfId="0" applyFont="1" applyFill="1" applyBorder="1" applyAlignment="1">
      <alignment horizontal="center" vertical="center" textRotation="255"/>
    </xf>
    <xf numFmtId="0" fontId="4" fillId="34" borderId="15" xfId="0" applyFont="1" applyFill="1" applyBorder="1" applyAlignment="1">
      <alignment horizontal="center" vertical="center"/>
    </xf>
    <xf numFmtId="211" fontId="30" fillId="34" borderId="15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textRotation="255"/>
    </xf>
    <xf numFmtId="0" fontId="15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13" fillId="34" borderId="15" xfId="0" applyFont="1" applyFill="1" applyBorder="1" applyAlignment="1">
      <alignment horizontal="center" vertical="center"/>
    </xf>
    <xf numFmtId="0" fontId="113" fillId="34" borderId="47" xfId="0" applyFont="1" applyFill="1" applyBorder="1" applyAlignment="1">
      <alignment horizontal="center" vertical="center"/>
    </xf>
    <xf numFmtId="1" fontId="114" fillId="34" borderId="15" xfId="0" applyNumberFormat="1" applyFont="1" applyFill="1" applyBorder="1" applyAlignment="1">
      <alignment horizontal="center" vertical="center"/>
    </xf>
    <xf numFmtId="0" fontId="115" fillId="34" borderId="15" xfId="0" applyFont="1" applyFill="1" applyBorder="1" applyAlignment="1">
      <alignment horizontal="center" vertical="center" textRotation="255"/>
    </xf>
    <xf numFmtId="0" fontId="116" fillId="34" borderId="15" xfId="0" applyFont="1" applyFill="1" applyBorder="1" applyAlignment="1">
      <alignment horizontal="center" vertical="center" textRotation="255"/>
    </xf>
    <xf numFmtId="0" fontId="116" fillId="34" borderId="39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214" fontId="31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214" fontId="31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215" fontId="18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49" fontId="32" fillId="0" borderId="50" xfId="0" applyNumberFormat="1" applyFont="1" applyBorder="1" applyAlignment="1">
      <alignment/>
    </xf>
    <xf numFmtId="0" fontId="117" fillId="0" borderId="51" xfId="0" applyFont="1" applyBorder="1" applyAlignment="1">
      <alignment horizontal="left"/>
    </xf>
    <xf numFmtId="49" fontId="34" fillId="0" borderId="52" xfId="0" applyNumberFormat="1" applyFont="1" applyBorder="1" applyAlignment="1">
      <alignment/>
    </xf>
    <xf numFmtId="0" fontId="35" fillId="0" borderId="51" xfId="0" applyFont="1" applyBorder="1" applyAlignment="1">
      <alignment horizontal="left"/>
    </xf>
    <xf numFmtId="0" fontId="34" fillId="0" borderId="51" xfId="0" applyFont="1" applyBorder="1" applyAlignment="1">
      <alignment horizontal="center"/>
    </xf>
    <xf numFmtId="0" fontId="36" fillId="0" borderId="51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/>
    </xf>
    <xf numFmtId="0" fontId="36" fillId="0" borderId="51" xfId="0" applyFont="1" applyFill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13" fillId="0" borderId="53" xfId="0" applyFont="1" applyFill="1" applyBorder="1" applyAlignment="1">
      <alignment horizontal="left" vertical="center"/>
    </xf>
    <xf numFmtId="0" fontId="105" fillId="0" borderId="11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49" fontId="18" fillId="0" borderId="57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vertical="center"/>
    </xf>
    <xf numFmtId="183" fontId="18" fillId="0" borderId="31" xfId="0" applyNumberFormat="1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35" xfId="0" applyNumberFormat="1" applyFont="1" applyFill="1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217" fontId="15" fillId="0" borderId="15" xfId="0" applyNumberFormat="1" applyFont="1" applyFill="1" applyBorder="1" applyAlignment="1">
      <alignment horizontal="center" vertical="center"/>
    </xf>
    <xf numFmtId="0" fontId="102" fillId="0" borderId="15" xfId="0" applyFont="1" applyBorder="1" applyAlignment="1">
      <alignment horizontal="center" wrapText="1"/>
    </xf>
    <xf numFmtId="0" fontId="102" fillId="0" borderId="17" xfId="0" applyFont="1" applyBorder="1" applyAlignment="1">
      <alignment horizontal="center" wrapText="1"/>
    </xf>
    <xf numFmtId="0" fontId="118" fillId="0" borderId="15" xfId="0" applyFont="1" applyFill="1" applyBorder="1" applyAlignment="1">
      <alignment horizontal="left" vertical="center"/>
    </xf>
    <xf numFmtId="0" fontId="109" fillId="0" borderId="1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177" fontId="40" fillId="0" borderId="15" xfId="0" applyNumberFormat="1" applyFont="1" applyFill="1" applyBorder="1" applyAlignment="1">
      <alignment horizontal="center" vertical="center"/>
    </xf>
    <xf numFmtId="211" fontId="20" fillId="0" borderId="31" xfId="0" applyNumberFormat="1" applyFont="1" applyFill="1" applyBorder="1" applyAlignment="1">
      <alignment horizontal="center" vertical="center" shrinkToFit="1"/>
    </xf>
    <xf numFmtId="183" fontId="20" fillId="0" borderId="31" xfId="0" applyNumberFormat="1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left" vertical="center" shrinkToFit="1"/>
    </xf>
    <xf numFmtId="0" fontId="109" fillId="0" borderId="15" xfId="0" applyFont="1" applyFill="1" applyBorder="1" applyAlignment="1">
      <alignment horizontal="left" vertical="center"/>
    </xf>
    <xf numFmtId="182" fontId="15" fillId="0" borderId="29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83" fontId="15" fillId="0" borderId="29" xfId="0" applyNumberFormat="1" applyFont="1" applyFill="1" applyBorder="1" applyAlignment="1">
      <alignment horizontal="center" vertical="center"/>
    </xf>
    <xf numFmtId="208" fontId="18" fillId="0" borderId="30" xfId="0" applyNumberFormat="1" applyFont="1" applyFill="1" applyBorder="1" applyAlignment="1">
      <alignment horizontal="center" vertical="center" shrinkToFit="1"/>
    </xf>
    <xf numFmtId="212" fontId="18" fillId="0" borderId="15" xfId="0" applyNumberFormat="1" applyFont="1" applyFill="1" applyBorder="1" applyAlignment="1">
      <alignment horizontal="center" vertical="center" shrinkToFit="1"/>
    </xf>
    <xf numFmtId="182" fontId="109" fillId="33" borderId="31" xfId="0" applyNumberFormat="1" applyFont="1" applyFill="1" applyBorder="1" applyAlignment="1">
      <alignment horizontal="center" vertical="center" shrinkToFit="1"/>
    </xf>
    <xf numFmtId="182" fontId="15" fillId="0" borderId="15" xfId="0" applyNumberFormat="1" applyFont="1" applyFill="1" applyBorder="1" applyAlignment="1">
      <alignment horizontal="center" vertical="center"/>
    </xf>
    <xf numFmtId="208" fontId="109" fillId="0" borderId="30" xfId="0" applyNumberFormat="1" applyFont="1" applyFill="1" applyBorder="1" applyAlignment="1">
      <alignment horizontal="center" vertical="center" shrinkToFit="1"/>
    </xf>
    <xf numFmtId="0" fontId="106" fillId="0" borderId="15" xfId="0" applyFont="1" applyFill="1" applyBorder="1" applyAlignment="1">
      <alignment horizontal="left" vertical="center"/>
    </xf>
    <xf numFmtId="183" fontId="119" fillId="33" borderId="31" xfId="0" applyNumberFormat="1" applyFont="1" applyFill="1" applyBorder="1" applyAlignment="1">
      <alignment horizontal="center" vertical="center" shrinkToFit="1"/>
    </xf>
    <xf numFmtId="182" fontId="107" fillId="0" borderId="15" xfId="0" applyNumberFormat="1" applyFont="1" applyFill="1" applyBorder="1" applyAlignment="1">
      <alignment horizontal="center" vertical="center"/>
    </xf>
    <xf numFmtId="220" fontId="20" fillId="0" borderId="31" xfId="0" applyNumberFormat="1" applyFont="1" applyFill="1" applyBorder="1" applyAlignment="1">
      <alignment horizontal="center" vertical="center" shrinkToFit="1"/>
    </xf>
    <xf numFmtId="213" fontId="18" fillId="0" borderId="15" xfId="0" applyNumberFormat="1" applyFont="1" applyFill="1" applyBorder="1" applyAlignment="1">
      <alignment horizontal="center" vertical="center" shrinkToFit="1"/>
    </xf>
    <xf numFmtId="0" fontId="106" fillId="0" borderId="0" xfId="0" applyFont="1" applyFill="1" applyAlignment="1">
      <alignment vertical="center"/>
    </xf>
    <xf numFmtId="0" fontId="120" fillId="33" borderId="59" xfId="0" applyFont="1" applyFill="1" applyBorder="1" applyAlignment="1">
      <alignment horizontal="center" vertical="center"/>
    </xf>
    <xf numFmtId="208" fontId="106" fillId="0" borderId="15" xfId="0" applyNumberFormat="1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206" fontId="8" fillId="0" borderId="13" xfId="0" applyNumberFormat="1" applyFont="1" applyBorder="1" applyAlignment="1">
      <alignment horizontal="center" vertical="center"/>
    </xf>
    <xf numFmtId="206" fontId="8" fillId="0" borderId="15" xfId="0" applyNumberFormat="1" applyFont="1" applyBorder="1" applyAlignment="1">
      <alignment horizontal="center" vertical="center"/>
    </xf>
    <xf numFmtId="206" fontId="8" fillId="0" borderId="17" xfId="0" applyNumberFormat="1" applyFont="1" applyBorder="1" applyAlignment="1">
      <alignment horizontal="center" vertical="center"/>
    </xf>
    <xf numFmtId="206" fontId="8" fillId="0" borderId="19" xfId="0" applyNumberFormat="1" applyFont="1" applyBorder="1" applyAlignment="1">
      <alignment horizontal="center" vertical="center"/>
    </xf>
    <xf numFmtId="49" fontId="121" fillId="0" borderId="10" xfId="0" applyNumberFormat="1" applyFont="1" applyBorder="1" applyAlignment="1">
      <alignment horizontal="left" vertical="center" shrinkToFit="1"/>
    </xf>
    <xf numFmtId="0" fontId="122" fillId="0" borderId="10" xfId="0" applyFont="1" applyBorder="1" applyAlignment="1">
      <alignment horizontal="left" vertical="center"/>
    </xf>
    <xf numFmtId="49" fontId="121" fillId="0" borderId="0" xfId="0" applyNumberFormat="1" applyFont="1" applyBorder="1" applyAlignment="1">
      <alignment horizontal="left" vertical="center" shrinkToFit="1"/>
    </xf>
    <xf numFmtId="0" fontId="122" fillId="0" borderId="0" xfId="0" applyFont="1" applyBorder="1" applyAlignment="1">
      <alignment horizontal="left" vertical="center"/>
    </xf>
    <xf numFmtId="0" fontId="103" fillId="23" borderId="15" xfId="0" applyFont="1" applyFill="1" applyBorder="1" applyAlignment="1">
      <alignment horizontal="center"/>
    </xf>
    <xf numFmtId="0" fontId="123" fillId="0" borderId="62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03" fillId="23" borderId="29" xfId="0" applyFont="1" applyFill="1" applyBorder="1" applyAlignment="1">
      <alignment horizontal="center" vertical="center"/>
    </xf>
    <xf numFmtId="0" fontId="103" fillId="23" borderId="51" xfId="0" applyFont="1" applyFill="1" applyBorder="1" applyAlignment="1">
      <alignment horizontal="center" vertical="center"/>
    </xf>
    <xf numFmtId="0" fontId="103" fillId="23" borderId="32" xfId="0" applyFont="1" applyFill="1" applyBorder="1" applyAlignment="1">
      <alignment horizontal="center" vertical="center"/>
    </xf>
    <xf numFmtId="0" fontId="124" fillId="0" borderId="63" xfId="0" applyFont="1" applyBorder="1" applyAlignment="1">
      <alignment horizontal="center" wrapText="1"/>
    </xf>
    <xf numFmtId="0" fontId="124" fillId="0" borderId="64" xfId="0" applyFont="1" applyBorder="1" applyAlignment="1">
      <alignment horizontal="center"/>
    </xf>
    <xf numFmtId="0" fontId="124" fillId="0" borderId="65" xfId="0" applyFont="1" applyBorder="1" applyAlignment="1">
      <alignment horizontal="center"/>
    </xf>
    <xf numFmtId="0" fontId="103" fillId="23" borderId="15" xfId="0" applyFont="1" applyFill="1" applyBorder="1" applyAlignment="1">
      <alignment horizontal="center" wrapText="1"/>
    </xf>
    <xf numFmtId="0" fontId="125" fillId="0" borderId="62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/>
    </xf>
    <xf numFmtId="0" fontId="126" fillId="0" borderId="62" xfId="0" applyFont="1" applyBorder="1" applyAlignment="1">
      <alignment horizontal="center" vertical="center" wrapText="1"/>
    </xf>
    <xf numFmtId="0" fontId="123" fillId="0" borderId="66" xfId="0" applyFont="1" applyBorder="1" applyAlignment="1">
      <alignment horizontal="center" vertical="center"/>
    </xf>
    <xf numFmtId="0" fontId="123" fillId="0" borderId="67" xfId="0" applyFont="1" applyBorder="1" applyAlignment="1">
      <alignment horizontal="center" vertical="center"/>
    </xf>
    <xf numFmtId="0" fontId="123" fillId="0" borderId="13" xfId="0" applyFont="1" applyBorder="1" applyAlignment="1">
      <alignment horizontal="center" vertical="center"/>
    </xf>
    <xf numFmtId="0" fontId="123" fillId="0" borderId="6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23" fillId="0" borderId="68" xfId="0" applyFont="1" applyBorder="1" applyAlignment="1">
      <alignment horizontal="center" vertical="center"/>
    </xf>
    <xf numFmtId="0" fontId="123" fillId="0" borderId="69" xfId="0" applyFont="1" applyBorder="1" applyAlignment="1">
      <alignment horizontal="center" vertical="center"/>
    </xf>
    <xf numFmtId="0" fontId="0" fillId="0" borderId="0" xfId="0" applyAlignment="1">
      <alignment/>
    </xf>
    <xf numFmtId="0" fontId="127" fillId="0" borderId="11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26" fillId="0" borderId="70" xfId="0" applyFont="1" applyBorder="1" applyAlignment="1">
      <alignment horizontal="center" vertical="center" wrapText="1"/>
    </xf>
    <xf numFmtId="0" fontId="101" fillId="0" borderId="7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6" fillId="0" borderId="72" xfId="0" applyFont="1" applyFill="1" applyBorder="1" applyAlignment="1">
      <alignment horizontal="left" vertical="center" shrinkToFi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4" fillId="0" borderId="13" xfId="0" applyFont="1" applyFill="1" applyBorder="1" applyAlignment="1">
      <alignment horizontal="center" vertical="center" textRotation="255" wrapText="1"/>
    </xf>
    <xf numFmtId="0" fontId="14" fillId="0" borderId="15" xfId="0" applyFont="1" applyFill="1" applyBorder="1" applyAlignment="1">
      <alignment horizontal="center" vertical="center" textRotation="255" wrapText="1"/>
    </xf>
    <xf numFmtId="0" fontId="14" fillId="0" borderId="17" xfId="0" applyFont="1" applyFill="1" applyBorder="1" applyAlignment="1">
      <alignment horizontal="center" vertical="center" textRotation="255" wrapText="1"/>
    </xf>
    <xf numFmtId="0" fontId="15" fillId="34" borderId="47" xfId="0" applyFont="1" applyFill="1" applyBorder="1" applyAlignment="1">
      <alignment horizontal="center" vertical="center"/>
    </xf>
    <xf numFmtId="0" fontId="15" fillId="34" borderId="7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textRotation="255" wrapText="1"/>
    </xf>
    <xf numFmtId="0" fontId="14" fillId="0" borderId="14" xfId="0" applyFont="1" applyFill="1" applyBorder="1" applyAlignment="1">
      <alignment horizontal="center" vertical="center" textRotation="255" wrapText="1"/>
    </xf>
    <xf numFmtId="0" fontId="14" fillId="0" borderId="16" xfId="0" applyFont="1" applyFill="1" applyBorder="1" applyAlignment="1">
      <alignment horizontal="center" vertical="center" textRotation="255" wrapText="1"/>
    </xf>
    <xf numFmtId="0" fontId="14" fillId="0" borderId="22" xfId="0" applyFont="1" applyFill="1" applyBorder="1" applyAlignment="1">
      <alignment horizontal="center" vertical="center" textRotation="255" shrinkToFit="1"/>
    </xf>
    <xf numFmtId="0" fontId="0" fillId="0" borderId="67" xfId="0" applyBorder="1" applyAlignment="1">
      <alignment horizontal="center" vertical="center" textRotation="255" shrinkToFit="1"/>
    </xf>
    <xf numFmtId="0" fontId="14" fillId="0" borderId="15" xfId="0" applyFont="1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14" fillId="0" borderId="67" xfId="0" applyFont="1" applyFill="1" applyBorder="1" applyAlignment="1">
      <alignment horizontal="center" vertical="center" textRotation="255" shrinkToFit="1"/>
    </xf>
    <xf numFmtId="0" fontId="14" fillId="0" borderId="18" xfId="0" applyFont="1" applyFill="1" applyBorder="1" applyAlignment="1">
      <alignment horizontal="center" vertical="center" textRotation="255" shrinkToFit="1"/>
    </xf>
    <xf numFmtId="0" fontId="14" fillId="0" borderId="22" xfId="0" applyFont="1" applyFill="1" applyBorder="1" applyAlignment="1">
      <alignment horizontal="center" vertical="center" wrapText="1" readingOrder="1"/>
    </xf>
    <xf numFmtId="0" fontId="14" fillId="0" borderId="67" xfId="0" applyFont="1" applyFill="1" applyBorder="1" applyAlignment="1">
      <alignment horizontal="center" vertical="center" wrapText="1" readingOrder="1"/>
    </xf>
    <xf numFmtId="0" fontId="19" fillId="0" borderId="6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 textRotation="255" wrapText="1"/>
    </xf>
    <xf numFmtId="0" fontId="14" fillId="0" borderId="77" xfId="0" applyFont="1" applyFill="1" applyBorder="1" applyAlignment="1">
      <alignment horizontal="center" vertical="center" textRotation="255" wrapText="1"/>
    </xf>
    <xf numFmtId="0" fontId="0" fillId="0" borderId="77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wrapText="1" readingOrder="1"/>
    </xf>
    <xf numFmtId="0" fontId="19" fillId="0" borderId="15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textRotation="255" wrapText="1"/>
    </xf>
    <xf numFmtId="0" fontId="14" fillId="0" borderId="67" xfId="0" applyFont="1" applyFill="1" applyBorder="1" applyAlignment="1">
      <alignment horizontal="center" vertical="center" textRotation="255" wrapText="1"/>
    </xf>
    <xf numFmtId="0" fontId="14" fillId="0" borderId="18" xfId="0" applyFont="1" applyFill="1" applyBorder="1" applyAlignment="1">
      <alignment horizontal="center" vertical="center" textRotation="255" wrapText="1"/>
    </xf>
    <xf numFmtId="0" fontId="14" fillId="0" borderId="19" xfId="0" applyFont="1" applyFill="1" applyBorder="1" applyAlignment="1">
      <alignment horizontal="center" vertical="center" textRotation="255" wrapText="1"/>
    </xf>
    <xf numFmtId="0" fontId="14" fillId="0" borderId="15" xfId="33" applyFont="1" applyFill="1" applyBorder="1" applyAlignment="1">
      <alignment horizontal="center" vertical="center" textRotation="255" wrapText="1"/>
      <protection/>
    </xf>
    <xf numFmtId="0" fontId="14" fillId="0" borderId="76" xfId="33" applyFont="1" applyFill="1" applyBorder="1" applyAlignment="1">
      <alignment horizontal="center" vertical="center" textRotation="255" shrinkToFit="1"/>
      <protection/>
    </xf>
    <xf numFmtId="0" fontId="14" fillId="0" borderId="77" xfId="33" applyFont="1" applyFill="1" applyBorder="1" applyAlignment="1">
      <alignment horizontal="center" vertical="center" textRotation="255" shrinkToFit="1"/>
      <protection/>
    </xf>
    <xf numFmtId="0" fontId="14" fillId="0" borderId="74" xfId="33" applyFont="1" applyFill="1" applyBorder="1" applyAlignment="1">
      <alignment horizontal="center" vertical="center" textRotation="255" shrinkToFit="1"/>
      <protection/>
    </xf>
    <xf numFmtId="0" fontId="14" fillId="0" borderId="13" xfId="33" applyFont="1" applyFill="1" applyBorder="1" applyAlignment="1">
      <alignment horizontal="center" vertical="center" textRotation="255" shrinkToFit="1"/>
      <protection/>
    </xf>
    <xf numFmtId="0" fontId="14" fillId="0" borderId="15" xfId="33" applyFont="1" applyFill="1" applyBorder="1" applyAlignment="1">
      <alignment horizontal="center" vertical="center" textRotation="255" shrinkToFit="1"/>
      <protection/>
    </xf>
    <xf numFmtId="0" fontId="0" fillId="0" borderId="15" xfId="0" applyBorder="1" applyAlignment="1">
      <alignment horizontal="center" vertical="center"/>
    </xf>
    <xf numFmtId="199" fontId="14" fillId="0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textRotation="255" shrinkToFit="1"/>
    </xf>
    <xf numFmtId="0" fontId="14" fillId="0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9" fillId="35" borderId="68" xfId="0" applyFont="1" applyFill="1" applyBorder="1" applyAlignment="1">
      <alignment horizontal="center" vertical="center" shrinkToFit="1"/>
    </xf>
    <xf numFmtId="0" fontId="20" fillId="33" borderId="78" xfId="0" applyFont="1" applyFill="1" applyBorder="1" applyAlignment="1">
      <alignment horizontal="left" vertical="center" shrinkToFit="1"/>
    </xf>
    <xf numFmtId="0" fontId="9" fillId="0" borderId="79" xfId="0" applyFont="1" applyBorder="1" applyAlignment="1">
      <alignment vertical="center" shrinkToFit="1"/>
    </xf>
    <xf numFmtId="0" fontId="9" fillId="0" borderId="8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textRotation="255" shrinkToFit="1"/>
    </xf>
    <xf numFmtId="198" fontId="14" fillId="0" borderId="13" xfId="0" applyNumberFormat="1" applyFont="1" applyFill="1" applyBorder="1" applyAlignment="1">
      <alignment horizontal="center" vertical="center" shrinkToFit="1"/>
    </xf>
    <xf numFmtId="0" fontId="14" fillId="0" borderId="81" xfId="0" applyFont="1" applyFill="1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/>
    </xf>
    <xf numFmtId="200" fontId="14" fillId="0" borderId="63" xfId="0" applyNumberFormat="1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2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876300</xdr:colOff>
      <xdr:row>4</xdr:row>
      <xdr:rowOff>47625</xdr:rowOff>
    </xdr:from>
    <xdr:to>
      <xdr:col>7</xdr:col>
      <xdr:colOff>9525</xdr:colOff>
      <xdr:row>6</xdr:row>
      <xdr:rowOff>85725</xdr:rowOff>
    </xdr:to>
    <xdr:pic>
      <xdr:nvPicPr>
        <xdr:cNvPr id="1" name="Picture 2" descr="4-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716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2" name="Picture 3" descr="4-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3" name="Picture 4" descr="4-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16</xdr:row>
      <xdr:rowOff>276225</xdr:rowOff>
    </xdr:from>
    <xdr:to>
      <xdr:col>5</xdr:col>
      <xdr:colOff>104775</xdr:colOff>
      <xdr:row>17</xdr:row>
      <xdr:rowOff>257175</xdr:rowOff>
    </xdr:to>
    <xdr:pic>
      <xdr:nvPicPr>
        <xdr:cNvPr id="4" name="Picture 5" descr="4-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67341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1038225</xdr:colOff>
      <xdr:row>23</xdr:row>
      <xdr:rowOff>190500</xdr:rowOff>
    </xdr:from>
    <xdr:to>
      <xdr:col>6</xdr:col>
      <xdr:colOff>1247775</xdr:colOff>
      <xdr:row>24</xdr:row>
      <xdr:rowOff>9525</xdr:rowOff>
    </xdr:to>
    <xdr:pic>
      <xdr:nvPicPr>
        <xdr:cNvPr id="5" name="Picture 7" descr="3-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9667875"/>
          <a:ext cx="209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12</xdr:row>
      <xdr:rowOff>209550</xdr:rowOff>
    </xdr:from>
    <xdr:to>
      <xdr:col>3</xdr:col>
      <xdr:colOff>257175</xdr:colOff>
      <xdr:row>13</xdr:row>
      <xdr:rowOff>76200</xdr:rowOff>
    </xdr:to>
    <xdr:pic>
      <xdr:nvPicPr>
        <xdr:cNvPr id="6" name="Picture 14" descr="3-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4914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4</xdr:row>
      <xdr:rowOff>47625</xdr:rowOff>
    </xdr:from>
    <xdr:to>
      <xdr:col>7</xdr:col>
      <xdr:colOff>9525</xdr:colOff>
      <xdr:row>6</xdr:row>
      <xdr:rowOff>85725</xdr:rowOff>
    </xdr:to>
    <xdr:pic>
      <xdr:nvPicPr>
        <xdr:cNvPr id="7" name="Picture 20" descr="4-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716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8" name="Picture 21" descr="4-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9" name="Picture 22" descr="4-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16</xdr:row>
      <xdr:rowOff>276225</xdr:rowOff>
    </xdr:from>
    <xdr:to>
      <xdr:col>5</xdr:col>
      <xdr:colOff>104775</xdr:colOff>
      <xdr:row>17</xdr:row>
      <xdr:rowOff>257175</xdr:rowOff>
    </xdr:to>
    <xdr:pic>
      <xdr:nvPicPr>
        <xdr:cNvPr id="10" name="Picture 23" descr="4-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67341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23</xdr:row>
      <xdr:rowOff>219075</xdr:rowOff>
    </xdr:from>
    <xdr:to>
      <xdr:col>3</xdr:col>
      <xdr:colOff>704850</xdr:colOff>
      <xdr:row>23</xdr:row>
      <xdr:rowOff>419100</xdr:rowOff>
    </xdr:to>
    <xdr:pic>
      <xdr:nvPicPr>
        <xdr:cNvPr id="11" name="Picture 26" descr="4-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5050" y="9696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21</xdr:row>
      <xdr:rowOff>76200</xdr:rowOff>
    </xdr:from>
    <xdr:to>
      <xdr:col>3</xdr:col>
      <xdr:colOff>133350</xdr:colOff>
      <xdr:row>21</xdr:row>
      <xdr:rowOff>371475</xdr:rowOff>
    </xdr:to>
    <xdr:pic>
      <xdr:nvPicPr>
        <xdr:cNvPr id="12" name="Picture 14" descr="3-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86772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38100</xdr:rowOff>
    </xdr:from>
    <xdr:to>
      <xdr:col>7</xdr:col>
      <xdr:colOff>304800</xdr:colOff>
      <xdr:row>11</xdr:row>
      <xdr:rowOff>523875</xdr:rowOff>
    </xdr:to>
    <xdr:pic>
      <xdr:nvPicPr>
        <xdr:cNvPr id="13" name="圖片 26" descr="https://encrypted-tbn1.gstatic.com/images?q=tbn:ANd9GcS7S_MWuOcQbE2Bg6qEP1mcA2Qe6lD2LQmfzFFvpkUTXLUoItPVz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4191000"/>
          <a:ext cx="1695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390525</xdr:colOff>
      <xdr:row>2</xdr:row>
      <xdr:rowOff>495300</xdr:rowOff>
    </xdr:to>
    <xdr:pic>
      <xdr:nvPicPr>
        <xdr:cNvPr id="14" name="圖片 27" descr="皇冠猴,可爱,QQ表情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3825"/>
          <a:ext cx="2219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28</xdr:row>
      <xdr:rowOff>180975</xdr:rowOff>
    </xdr:from>
    <xdr:to>
      <xdr:col>6</xdr:col>
      <xdr:colOff>371475</xdr:colOff>
      <xdr:row>31</xdr:row>
      <xdr:rowOff>238125</xdr:rowOff>
    </xdr:to>
    <xdr:pic>
      <xdr:nvPicPr>
        <xdr:cNvPr id="15" name="圖片 29" descr="插画 水果蛋糕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00450" y="11849100"/>
          <a:ext cx="1885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1028700</xdr:colOff>
      <xdr:row>28</xdr:row>
      <xdr:rowOff>266700</xdr:rowOff>
    </xdr:from>
    <xdr:to>
      <xdr:col>10</xdr:col>
      <xdr:colOff>200025</xdr:colOff>
      <xdr:row>31</xdr:row>
      <xdr:rowOff>9525</xdr:rowOff>
    </xdr:to>
    <xdr:pic>
      <xdr:nvPicPr>
        <xdr:cNvPr id="16" name="圖片 30" descr="插画 粽子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43625" y="11934825"/>
          <a:ext cx="1647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</xdr:row>
      <xdr:rowOff>542925</xdr:rowOff>
    </xdr:from>
    <xdr:to>
      <xdr:col>3</xdr:col>
      <xdr:colOff>866775</xdr:colOff>
      <xdr:row>2</xdr:row>
      <xdr:rowOff>466725</xdr:rowOff>
    </xdr:to>
    <xdr:pic>
      <xdr:nvPicPr>
        <xdr:cNvPr id="17" name="圖片 32" descr="插画 寿司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95475" y="7524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</xdr:row>
      <xdr:rowOff>133350</xdr:rowOff>
    </xdr:from>
    <xdr:to>
      <xdr:col>3</xdr:col>
      <xdr:colOff>371475</xdr:colOff>
      <xdr:row>19</xdr:row>
      <xdr:rowOff>28575</xdr:rowOff>
    </xdr:to>
    <xdr:pic>
      <xdr:nvPicPr>
        <xdr:cNvPr id="18" name="Picture 24" descr="4-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0" y="741997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876300</xdr:colOff>
      <xdr:row>4</xdr:row>
      <xdr:rowOff>47625</xdr:rowOff>
    </xdr:from>
    <xdr:to>
      <xdr:col>7</xdr:col>
      <xdr:colOff>9525</xdr:colOff>
      <xdr:row>6</xdr:row>
      <xdr:rowOff>85725</xdr:rowOff>
    </xdr:to>
    <xdr:pic>
      <xdr:nvPicPr>
        <xdr:cNvPr id="1" name="Picture 2" descr="4-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716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16</xdr:row>
      <xdr:rowOff>276225</xdr:rowOff>
    </xdr:from>
    <xdr:to>
      <xdr:col>5</xdr:col>
      <xdr:colOff>104775</xdr:colOff>
      <xdr:row>18</xdr:row>
      <xdr:rowOff>0</xdr:rowOff>
    </xdr:to>
    <xdr:pic>
      <xdr:nvPicPr>
        <xdr:cNvPr id="2" name="Picture 5" descr="4-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734175"/>
          <a:ext cx="238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24</xdr:row>
      <xdr:rowOff>152400</xdr:rowOff>
    </xdr:from>
    <xdr:to>
      <xdr:col>7</xdr:col>
      <xdr:colOff>95250</xdr:colOff>
      <xdr:row>25</xdr:row>
      <xdr:rowOff>47625</xdr:rowOff>
    </xdr:to>
    <xdr:pic>
      <xdr:nvPicPr>
        <xdr:cNvPr id="3" name="Picture 7" descr="3-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0679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12</xdr:row>
      <xdr:rowOff>209550</xdr:rowOff>
    </xdr:from>
    <xdr:to>
      <xdr:col>3</xdr:col>
      <xdr:colOff>257175</xdr:colOff>
      <xdr:row>13</xdr:row>
      <xdr:rowOff>76200</xdr:rowOff>
    </xdr:to>
    <xdr:pic>
      <xdr:nvPicPr>
        <xdr:cNvPr id="4" name="Picture 14" descr="3-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4914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4</xdr:row>
      <xdr:rowOff>47625</xdr:rowOff>
    </xdr:from>
    <xdr:to>
      <xdr:col>7</xdr:col>
      <xdr:colOff>9525</xdr:colOff>
      <xdr:row>6</xdr:row>
      <xdr:rowOff>85725</xdr:rowOff>
    </xdr:to>
    <xdr:pic>
      <xdr:nvPicPr>
        <xdr:cNvPr id="5" name="Picture 20" descr="4-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716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</xdr:row>
      <xdr:rowOff>238125</xdr:rowOff>
    </xdr:from>
    <xdr:to>
      <xdr:col>3</xdr:col>
      <xdr:colOff>647700</xdr:colOff>
      <xdr:row>12</xdr:row>
      <xdr:rowOff>47625</xdr:rowOff>
    </xdr:to>
    <xdr:pic>
      <xdr:nvPicPr>
        <xdr:cNvPr id="6" name="Picture 22" descr="4-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4391025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16</xdr:row>
      <xdr:rowOff>276225</xdr:rowOff>
    </xdr:from>
    <xdr:to>
      <xdr:col>5</xdr:col>
      <xdr:colOff>104775</xdr:colOff>
      <xdr:row>18</xdr:row>
      <xdr:rowOff>0</xdr:rowOff>
    </xdr:to>
    <xdr:pic>
      <xdr:nvPicPr>
        <xdr:cNvPr id="7" name="Picture 23" descr="4-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6734175"/>
          <a:ext cx="238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200025</xdr:rowOff>
    </xdr:from>
    <xdr:to>
      <xdr:col>3</xdr:col>
      <xdr:colOff>485775</xdr:colOff>
      <xdr:row>23</xdr:row>
      <xdr:rowOff>352425</xdr:rowOff>
    </xdr:to>
    <xdr:pic>
      <xdr:nvPicPr>
        <xdr:cNvPr id="8" name="Picture 26" descr="4-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1675" y="9677400"/>
          <a:ext cx="342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21</xdr:row>
      <xdr:rowOff>76200</xdr:rowOff>
    </xdr:from>
    <xdr:to>
      <xdr:col>3</xdr:col>
      <xdr:colOff>133350</xdr:colOff>
      <xdr:row>21</xdr:row>
      <xdr:rowOff>438150</xdr:rowOff>
    </xdr:to>
    <xdr:pic>
      <xdr:nvPicPr>
        <xdr:cNvPr id="9" name="Picture 14" descr="3-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8677275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38100</xdr:rowOff>
    </xdr:from>
    <xdr:to>
      <xdr:col>7</xdr:col>
      <xdr:colOff>190500</xdr:colOff>
      <xdr:row>11</xdr:row>
      <xdr:rowOff>523875</xdr:rowOff>
    </xdr:to>
    <xdr:pic>
      <xdr:nvPicPr>
        <xdr:cNvPr id="10" name="圖片 57" descr="https://encrypted-tbn1.gstatic.com/images?q=tbn:ANd9GcS7S_MWuOcQbE2Bg6qEP1mcA2Qe6lD2LQmfzFFvpkUTXLUoItPVz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41910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390525</xdr:colOff>
      <xdr:row>3</xdr:row>
      <xdr:rowOff>0</xdr:rowOff>
    </xdr:to>
    <xdr:pic>
      <xdr:nvPicPr>
        <xdr:cNvPr id="11" name="圖片 58" descr="皇冠猴,可爱,QQ表情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3825"/>
          <a:ext cx="2219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28</xdr:row>
      <xdr:rowOff>28575</xdr:rowOff>
    </xdr:from>
    <xdr:to>
      <xdr:col>7</xdr:col>
      <xdr:colOff>419100</xdr:colOff>
      <xdr:row>31</xdr:row>
      <xdr:rowOff>161925</xdr:rowOff>
    </xdr:to>
    <xdr:pic>
      <xdr:nvPicPr>
        <xdr:cNvPr id="12" name="圖片 59" descr="插画 水果蛋糕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81575" y="11696700"/>
          <a:ext cx="188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28</xdr:row>
      <xdr:rowOff>76200</xdr:rowOff>
    </xdr:from>
    <xdr:to>
      <xdr:col>13</xdr:col>
      <xdr:colOff>257175</xdr:colOff>
      <xdr:row>30</xdr:row>
      <xdr:rowOff>161925</xdr:rowOff>
    </xdr:to>
    <xdr:pic>
      <xdr:nvPicPr>
        <xdr:cNvPr id="13" name="圖片 60" descr="插画 粽子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3300" y="11744325"/>
          <a:ext cx="1371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</xdr:row>
      <xdr:rowOff>542925</xdr:rowOff>
    </xdr:from>
    <xdr:to>
      <xdr:col>3</xdr:col>
      <xdr:colOff>685800</xdr:colOff>
      <xdr:row>3</xdr:row>
      <xdr:rowOff>0</xdr:rowOff>
    </xdr:to>
    <xdr:pic>
      <xdr:nvPicPr>
        <xdr:cNvPr id="14" name="圖片 61" descr="插画 寿司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95475" y="75247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18</xdr:row>
      <xdr:rowOff>371475</xdr:rowOff>
    </xdr:from>
    <xdr:to>
      <xdr:col>3</xdr:col>
      <xdr:colOff>190500</xdr:colOff>
      <xdr:row>19</xdr:row>
      <xdr:rowOff>257175</xdr:rowOff>
    </xdr:to>
    <xdr:pic>
      <xdr:nvPicPr>
        <xdr:cNvPr id="15" name="Picture 24" descr="4-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33550" y="76581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1047750</xdr:colOff>
      <xdr:row>18</xdr:row>
      <xdr:rowOff>76200</xdr:rowOff>
    </xdr:from>
    <xdr:to>
      <xdr:col>6</xdr:col>
      <xdr:colOff>1314450</xdr:colOff>
      <xdr:row>18</xdr:row>
      <xdr:rowOff>409575</xdr:rowOff>
    </xdr:to>
    <xdr:pic>
      <xdr:nvPicPr>
        <xdr:cNvPr id="16" name="Picture 7" descr="3-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73628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1162050</xdr:colOff>
      <xdr:row>9</xdr:row>
      <xdr:rowOff>152400</xdr:rowOff>
    </xdr:from>
    <xdr:to>
      <xdr:col>7</xdr:col>
      <xdr:colOff>95250</xdr:colOff>
      <xdr:row>10</xdr:row>
      <xdr:rowOff>57150</xdr:rowOff>
    </xdr:to>
    <xdr:pic>
      <xdr:nvPicPr>
        <xdr:cNvPr id="17" name="Picture 7" descr="3-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42900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18" name="Picture 3" descr="4-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19" name="Picture 4" descr="4-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12</xdr:row>
      <xdr:rowOff>209550</xdr:rowOff>
    </xdr:from>
    <xdr:to>
      <xdr:col>3</xdr:col>
      <xdr:colOff>257175</xdr:colOff>
      <xdr:row>13</xdr:row>
      <xdr:rowOff>76200</xdr:rowOff>
    </xdr:to>
    <xdr:pic>
      <xdr:nvPicPr>
        <xdr:cNvPr id="20" name="Picture 14" descr="3-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4914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21" name="Picture 21" descr="4-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13</xdr:row>
      <xdr:rowOff>76200</xdr:rowOff>
    </xdr:from>
    <xdr:to>
      <xdr:col>6</xdr:col>
      <xdr:colOff>1057275</xdr:colOff>
      <xdr:row>13</xdr:row>
      <xdr:rowOff>371475</xdr:rowOff>
    </xdr:to>
    <xdr:pic>
      <xdr:nvPicPr>
        <xdr:cNvPr id="22" name="Picture 22" descr="4-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5219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" name="Oval 1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" name="Oval 3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" name="Oval 4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" name="Oval 5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6" name="Oval 6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7" name="Oval 7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8" name="Oval 8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9" name="Oval 9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0" name="Oval 10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1" name="Oval 11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2" name="Oval 12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4" name="Oval 14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5" name="Oval 15"/>
        <xdr:cNvSpPr>
          <a:spLocks/>
        </xdr:cNvSpPr>
      </xdr:nvSpPr>
      <xdr:spPr>
        <a:xfrm>
          <a:off x="25126950" y="95440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6" name="Oval 16"/>
        <xdr:cNvSpPr>
          <a:spLocks/>
        </xdr:cNvSpPr>
      </xdr:nvSpPr>
      <xdr:spPr>
        <a:xfrm>
          <a:off x="25126950" y="981075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zoomScale="75" zoomScaleNormal="75" zoomScalePageLayoutView="0" workbookViewId="0" topLeftCell="A13">
      <selection activeCell="T40" sqref="T40"/>
    </sheetView>
  </sheetViews>
  <sheetFormatPr defaultColWidth="9.00390625" defaultRowHeight="16.5"/>
  <cols>
    <col min="1" max="2" width="5.875" style="0" customWidth="1"/>
    <col min="3" max="3" width="12.25390625" style="0" customWidth="1"/>
    <col min="4" max="4" width="17.875" style="0" customWidth="1"/>
    <col min="5" max="5" width="16.625" style="0" customWidth="1"/>
    <col min="6" max="6" width="8.625" style="0" customWidth="1"/>
    <col min="7" max="7" width="17.50390625" style="0" customWidth="1"/>
    <col min="8" max="8" width="7.00390625" style="0" customWidth="1"/>
    <col min="9" max="12" width="4.00390625" style="0" customWidth="1"/>
    <col min="13" max="13" width="3.875" style="0" customWidth="1"/>
    <col min="14" max="14" width="4.00390625" style="4" customWidth="1"/>
    <col min="15" max="15" width="5.375" style="0" customWidth="1"/>
  </cols>
  <sheetData>
    <row r="1" ht="16.5"/>
    <row r="2" spans="1:15" ht="43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42.75" customHeight="1" thickBot="1">
      <c r="A3" s="322" t="s">
        <v>138</v>
      </c>
      <c r="B3" s="322"/>
      <c r="C3" s="322"/>
      <c r="D3" s="323"/>
      <c r="E3" s="323"/>
      <c r="F3" s="323"/>
      <c r="G3" s="323"/>
      <c r="H3" s="12"/>
      <c r="I3" s="324" t="s">
        <v>76</v>
      </c>
      <c r="J3" s="324"/>
      <c r="K3" s="324"/>
      <c r="L3" s="324"/>
      <c r="M3" s="324"/>
      <c r="N3" s="324"/>
      <c r="O3" s="11"/>
    </row>
    <row r="4" spans="1:15" ht="17.25" customHeight="1" thickBot="1">
      <c r="A4" s="313" t="s">
        <v>6</v>
      </c>
      <c r="B4" s="300" t="s">
        <v>7</v>
      </c>
      <c r="C4" s="300" t="s">
        <v>8</v>
      </c>
      <c r="D4" s="315" t="s">
        <v>9</v>
      </c>
      <c r="E4" s="315"/>
      <c r="F4" s="315"/>
      <c r="G4" s="315"/>
      <c r="H4" s="316"/>
      <c r="I4" s="317" t="s">
        <v>10</v>
      </c>
      <c r="J4" s="317"/>
      <c r="K4" s="317"/>
      <c r="L4" s="317"/>
      <c r="M4" s="317"/>
      <c r="N4" s="317"/>
      <c r="O4" s="318"/>
    </row>
    <row r="5" spans="1:16" ht="17.25" customHeight="1">
      <c r="A5" s="314"/>
      <c r="B5" s="301"/>
      <c r="C5" s="301"/>
      <c r="D5" s="311" t="s">
        <v>11</v>
      </c>
      <c r="E5" s="319" t="s">
        <v>9</v>
      </c>
      <c r="F5" s="311" t="s">
        <v>12</v>
      </c>
      <c r="G5" s="311" t="s">
        <v>13</v>
      </c>
      <c r="H5" s="311" t="s">
        <v>14</v>
      </c>
      <c r="I5" s="312" t="s">
        <v>15</v>
      </c>
      <c r="J5" s="312" t="s">
        <v>16</v>
      </c>
      <c r="K5" s="312" t="s">
        <v>17</v>
      </c>
      <c r="L5" s="312" t="s">
        <v>18</v>
      </c>
      <c r="M5" s="312" t="s">
        <v>19</v>
      </c>
      <c r="N5" s="309" t="s">
        <v>65</v>
      </c>
      <c r="O5" s="325" t="s">
        <v>20</v>
      </c>
      <c r="P5" s="6"/>
    </row>
    <row r="6" spans="1:15" ht="17.25" customHeight="1" thickBot="1">
      <c r="A6" s="314"/>
      <c r="B6" s="301"/>
      <c r="C6" s="301"/>
      <c r="D6" s="301"/>
      <c r="E6" s="320"/>
      <c r="F6" s="301"/>
      <c r="G6" s="301"/>
      <c r="H6" s="301"/>
      <c r="I6" s="310"/>
      <c r="J6" s="310"/>
      <c r="K6" s="310"/>
      <c r="L6" s="310"/>
      <c r="M6" s="310"/>
      <c r="N6" s="310"/>
      <c r="O6" s="326"/>
    </row>
    <row r="7" spans="1:15" ht="34.5" customHeight="1">
      <c r="A7" s="13" t="s">
        <v>77</v>
      </c>
      <c r="B7" s="14" t="s">
        <v>26</v>
      </c>
      <c r="C7" s="15" t="s">
        <v>1</v>
      </c>
      <c r="D7" s="16" t="s">
        <v>27</v>
      </c>
      <c r="E7" s="16" t="s">
        <v>42</v>
      </c>
      <c r="F7" s="16" t="s">
        <v>22</v>
      </c>
      <c r="G7" s="17" t="s">
        <v>59</v>
      </c>
      <c r="H7" s="18" t="s">
        <v>49</v>
      </c>
      <c r="I7" s="291">
        <v>4.5</v>
      </c>
      <c r="J7" s="291">
        <v>1.2</v>
      </c>
      <c r="K7" s="283">
        <v>1</v>
      </c>
      <c r="L7" s="291">
        <v>2.5</v>
      </c>
      <c r="M7" s="283"/>
      <c r="N7" s="283">
        <v>2.5</v>
      </c>
      <c r="O7" s="286">
        <f aca="true" t="shared" si="0" ref="O7:O26">N7*45+M7*120+L7*83+K7*60+J7*25+I7*70</f>
        <v>725</v>
      </c>
    </row>
    <row r="8" spans="1:15" ht="34.5" customHeight="1">
      <c r="A8" s="19" t="s">
        <v>78</v>
      </c>
      <c r="B8" s="20" t="s">
        <v>21</v>
      </c>
      <c r="C8" s="21" t="s">
        <v>2</v>
      </c>
      <c r="D8" s="22" t="s">
        <v>250</v>
      </c>
      <c r="E8" s="22" t="s">
        <v>0</v>
      </c>
      <c r="F8" s="256" t="s">
        <v>251</v>
      </c>
      <c r="G8" s="23" t="s">
        <v>28</v>
      </c>
      <c r="H8" s="24"/>
      <c r="I8" s="292">
        <v>4.5</v>
      </c>
      <c r="J8" s="292">
        <v>2</v>
      </c>
      <c r="K8" s="285"/>
      <c r="L8" s="292">
        <v>3</v>
      </c>
      <c r="M8" s="285"/>
      <c r="N8" s="285">
        <v>2</v>
      </c>
      <c r="O8" s="286">
        <f t="shared" si="0"/>
        <v>704</v>
      </c>
    </row>
    <row r="9" spans="1:15" ht="34.5" customHeight="1">
      <c r="A9" s="25" t="s">
        <v>51</v>
      </c>
      <c r="B9" s="26" t="s">
        <v>23</v>
      </c>
      <c r="C9" s="27" t="s">
        <v>48</v>
      </c>
      <c r="D9" s="308" t="s">
        <v>99</v>
      </c>
      <c r="E9" s="308"/>
      <c r="F9" s="308"/>
      <c r="G9" s="308"/>
      <c r="H9" s="24"/>
      <c r="I9" s="292">
        <v>4.5</v>
      </c>
      <c r="J9" s="292">
        <v>1</v>
      </c>
      <c r="K9" s="285"/>
      <c r="L9" s="292">
        <v>2.5</v>
      </c>
      <c r="M9" s="285"/>
      <c r="N9" s="292">
        <v>2.3</v>
      </c>
      <c r="O9" s="286">
        <f t="shared" si="0"/>
        <v>651</v>
      </c>
    </row>
    <row r="10" spans="1:15" ht="34.5" customHeight="1">
      <c r="A10" s="19" t="s">
        <v>52</v>
      </c>
      <c r="B10" s="20" t="s">
        <v>24</v>
      </c>
      <c r="C10" s="21" t="s">
        <v>3</v>
      </c>
      <c r="D10" s="22" t="s">
        <v>104</v>
      </c>
      <c r="E10" s="22" t="s">
        <v>103</v>
      </c>
      <c r="F10" s="256" t="s">
        <v>251</v>
      </c>
      <c r="G10" s="28" t="s">
        <v>88</v>
      </c>
      <c r="H10" s="24" t="s">
        <v>49</v>
      </c>
      <c r="I10" s="292">
        <v>4.2</v>
      </c>
      <c r="J10" s="292">
        <v>1.5</v>
      </c>
      <c r="K10" s="285">
        <v>1</v>
      </c>
      <c r="L10" s="292">
        <v>2.5</v>
      </c>
      <c r="M10" s="285"/>
      <c r="N10" s="285">
        <v>2</v>
      </c>
      <c r="O10" s="286">
        <f t="shared" si="0"/>
        <v>689</v>
      </c>
    </row>
    <row r="11" spans="1:15" ht="34.5" customHeight="1" thickBot="1">
      <c r="A11" s="29" t="s">
        <v>53</v>
      </c>
      <c r="B11" s="30" t="s">
        <v>25</v>
      </c>
      <c r="C11" s="31" t="s">
        <v>1</v>
      </c>
      <c r="D11" s="32" t="s">
        <v>62</v>
      </c>
      <c r="E11" s="34" t="s">
        <v>105</v>
      </c>
      <c r="F11" s="32" t="s">
        <v>22</v>
      </c>
      <c r="G11" s="34" t="s">
        <v>30</v>
      </c>
      <c r="H11" s="24" t="s">
        <v>94</v>
      </c>
      <c r="I11" s="293">
        <v>5</v>
      </c>
      <c r="J11" s="293">
        <v>1</v>
      </c>
      <c r="K11" s="287"/>
      <c r="L11" s="293">
        <v>2.5</v>
      </c>
      <c r="M11" s="287"/>
      <c r="N11" s="287">
        <v>2.5</v>
      </c>
      <c r="O11" s="288">
        <f t="shared" si="0"/>
        <v>695</v>
      </c>
    </row>
    <row r="12" spans="1:15" ht="43.5" customHeight="1">
      <c r="A12" s="13" t="s">
        <v>79</v>
      </c>
      <c r="B12" s="14" t="s">
        <v>26</v>
      </c>
      <c r="C12" s="53"/>
      <c r="D12" s="305" t="s">
        <v>57</v>
      </c>
      <c r="E12" s="306"/>
      <c r="F12" s="306"/>
      <c r="G12" s="307"/>
      <c r="H12" s="53"/>
      <c r="I12" s="291"/>
      <c r="J12" s="291"/>
      <c r="K12" s="283"/>
      <c r="L12" s="291"/>
      <c r="M12" s="283"/>
      <c r="N12" s="283"/>
      <c r="O12" s="284"/>
    </row>
    <row r="13" spans="1:15" ht="34.5" customHeight="1">
      <c r="A13" s="19" t="s">
        <v>80</v>
      </c>
      <c r="B13" s="20" t="s">
        <v>21</v>
      </c>
      <c r="C13" s="21" t="s">
        <v>2</v>
      </c>
      <c r="D13" s="28" t="s">
        <v>43</v>
      </c>
      <c r="E13" s="22" t="s">
        <v>31</v>
      </c>
      <c r="F13" s="256" t="s">
        <v>251</v>
      </c>
      <c r="G13" s="22" t="s">
        <v>44</v>
      </c>
      <c r="H13" s="24"/>
      <c r="I13" s="292">
        <v>4.5</v>
      </c>
      <c r="J13" s="292">
        <v>1.5</v>
      </c>
      <c r="K13" s="285"/>
      <c r="L13" s="292">
        <v>2.5</v>
      </c>
      <c r="M13" s="285"/>
      <c r="N13" s="285">
        <v>2.5</v>
      </c>
      <c r="O13" s="286">
        <f t="shared" si="0"/>
        <v>672.5</v>
      </c>
    </row>
    <row r="14" spans="1:15" ht="34.5" customHeight="1">
      <c r="A14" s="25" t="s">
        <v>81</v>
      </c>
      <c r="B14" s="26" t="s">
        <v>23</v>
      </c>
      <c r="C14" s="27" t="s">
        <v>48</v>
      </c>
      <c r="D14" s="308" t="s">
        <v>252</v>
      </c>
      <c r="E14" s="308"/>
      <c r="F14" s="308"/>
      <c r="G14" s="308"/>
      <c r="H14" s="24" t="s">
        <v>50</v>
      </c>
      <c r="I14" s="292">
        <v>4.5</v>
      </c>
      <c r="J14" s="292">
        <v>0.5</v>
      </c>
      <c r="K14" s="285"/>
      <c r="L14" s="292">
        <v>2</v>
      </c>
      <c r="M14" s="285">
        <v>1</v>
      </c>
      <c r="N14" s="285">
        <v>2</v>
      </c>
      <c r="O14" s="286">
        <f t="shared" si="0"/>
        <v>703.5</v>
      </c>
    </row>
    <row r="15" spans="1:15" ht="34.5" customHeight="1">
      <c r="A15" s="19" t="s">
        <v>82</v>
      </c>
      <c r="B15" s="20" t="s">
        <v>24</v>
      </c>
      <c r="C15" s="37" t="s">
        <v>4</v>
      </c>
      <c r="D15" s="28" t="s">
        <v>58</v>
      </c>
      <c r="E15" s="22" t="s">
        <v>41</v>
      </c>
      <c r="F15" s="256" t="s">
        <v>251</v>
      </c>
      <c r="G15" s="22" t="s">
        <v>74</v>
      </c>
      <c r="H15" s="24" t="s">
        <v>49</v>
      </c>
      <c r="I15" s="292">
        <v>5</v>
      </c>
      <c r="J15" s="292">
        <v>1</v>
      </c>
      <c r="K15" s="285">
        <v>1</v>
      </c>
      <c r="L15" s="292">
        <v>2.5</v>
      </c>
      <c r="M15" s="285"/>
      <c r="N15" s="285">
        <v>2</v>
      </c>
      <c r="O15" s="286">
        <f t="shared" si="0"/>
        <v>732.5</v>
      </c>
    </row>
    <row r="16" spans="1:15" ht="34.5" customHeight="1" thickBot="1">
      <c r="A16" s="29" t="s">
        <v>83</v>
      </c>
      <c r="B16" s="30" t="s">
        <v>25</v>
      </c>
      <c r="C16" s="31" t="s">
        <v>1</v>
      </c>
      <c r="D16" s="34" t="s">
        <v>61</v>
      </c>
      <c r="E16" s="33" t="s">
        <v>64</v>
      </c>
      <c r="F16" s="32" t="s">
        <v>22</v>
      </c>
      <c r="G16" s="33" t="s">
        <v>32</v>
      </c>
      <c r="H16" s="49" t="s">
        <v>94</v>
      </c>
      <c r="I16" s="293">
        <v>4</v>
      </c>
      <c r="J16" s="293">
        <v>3</v>
      </c>
      <c r="K16" s="287"/>
      <c r="L16" s="293">
        <v>3</v>
      </c>
      <c r="M16" s="287"/>
      <c r="N16" s="287">
        <v>2</v>
      </c>
      <c r="O16" s="288">
        <f t="shared" si="0"/>
        <v>694</v>
      </c>
    </row>
    <row r="17" spans="1:15" ht="30.75" customHeight="1">
      <c r="A17" s="39" t="s">
        <v>84</v>
      </c>
      <c r="B17" s="40" t="s">
        <v>26</v>
      </c>
      <c r="C17" s="41" t="s">
        <v>1</v>
      </c>
      <c r="D17" s="42" t="s">
        <v>33</v>
      </c>
      <c r="E17" s="42" t="s">
        <v>34</v>
      </c>
      <c r="F17" s="42" t="s">
        <v>22</v>
      </c>
      <c r="G17" s="43" t="s">
        <v>35</v>
      </c>
      <c r="H17" s="44" t="s">
        <v>49</v>
      </c>
      <c r="I17" s="294">
        <v>4.5</v>
      </c>
      <c r="J17" s="294">
        <v>1.2</v>
      </c>
      <c r="K17" s="289">
        <v>1</v>
      </c>
      <c r="L17" s="294">
        <v>2.5</v>
      </c>
      <c r="M17" s="289"/>
      <c r="N17" s="289">
        <v>3</v>
      </c>
      <c r="O17" s="290">
        <f t="shared" si="0"/>
        <v>747.5</v>
      </c>
    </row>
    <row r="18" spans="1:15" ht="34.5" customHeight="1">
      <c r="A18" s="39" t="s">
        <v>85</v>
      </c>
      <c r="B18" s="20" t="s">
        <v>21</v>
      </c>
      <c r="C18" s="21" t="s">
        <v>2</v>
      </c>
      <c r="D18" s="22" t="s">
        <v>253</v>
      </c>
      <c r="E18" s="22" t="s">
        <v>45</v>
      </c>
      <c r="F18" s="256" t="s">
        <v>251</v>
      </c>
      <c r="G18" s="23" t="s">
        <v>39</v>
      </c>
      <c r="H18" s="24"/>
      <c r="I18" s="292">
        <v>5</v>
      </c>
      <c r="J18" s="292">
        <v>1.5</v>
      </c>
      <c r="K18" s="285"/>
      <c r="L18" s="292">
        <v>2.2</v>
      </c>
      <c r="M18" s="285"/>
      <c r="N18" s="285">
        <v>3</v>
      </c>
      <c r="O18" s="286">
        <f t="shared" si="0"/>
        <v>705.1</v>
      </c>
    </row>
    <row r="19" spans="1:15" ht="34.5" customHeight="1">
      <c r="A19" s="45" t="s">
        <v>54</v>
      </c>
      <c r="B19" s="26" t="s">
        <v>23</v>
      </c>
      <c r="C19" s="27" t="s">
        <v>48</v>
      </c>
      <c r="D19" s="302" t="s">
        <v>63</v>
      </c>
      <c r="E19" s="303"/>
      <c r="F19" s="303"/>
      <c r="G19" s="304"/>
      <c r="H19" s="24"/>
      <c r="I19" s="292">
        <v>4.8</v>
      </c>
      <c r="J19" s="292">
        <v>0.6</v>
      </c>
      <c r="K19" s="285"/>
      <c r="L19" s="292">
        <v>2.5</v>
      </c>
      <c r="M19" s="285"/>
      <c r="N19" s="285">
        <v>2.2</v>
      </c>
      <c r="O19" s="286">
        <f t="shared" si="0"/>
        <v>657.5</v>
      </c>
    </row>
    <row r="20" spans="1:15" ht="34.5" customHeight="1">
      <c r="A20" s="57" t="s">
        <v>55</v>
      </c>
      <c r="B20" s="46" t="s">
        <v>24</v>
      </c>
      <c r="C20" s="58" t="s">
        <v>139</v>
      </c>
      <c r="D20" s="59" t="s">
        <v>254</v>
      </c>
      <c r="E20" s="60" t="s">
        <v>255</v>
      </c>
      <c r="F20" s="256" t="s">
        <v>251</v>
      </c>
      <c r="G20" s="60" t="s">
        <v>66</v>
      </c>
      <c r="H20" s="24" t="s">
        <v>49</v>
      </c>
      <c r="I20" s="292">
        <v>4.5</v>
      </c>
      <c r="J20" s="292">
        <v>0.2</v>
      </c>
      <c r="K20" s="285">
        <v>1</v>
      </c>
      <c r="L20" s="292">
        <v>2.5</v>
      </c>
      <c r="M20" s="285"/>
      <c r="N20" s="285">
        <v>2</v>
      </c>
      <c r="O20" s="286">
        <f>N20*45+M20*120+L20*83+K20*60+J20*25+I20*70</f>
        <v>677.5</v>
      </c>
    </row>
    <row r="21" spans="1:15" ht="34.5" customHeight="1" thickBot="1">
      <c r="A21" s="29" t="s">
        <v>56</v>
      </c>
      <c r="B21" s="30" t="s">
        <v>25</v>
      </c>
      <c r="C21" s="31" t="s">
        <v>1</v>
      </c>
      <c r="D21" s="34" t="s">
        <v>100</v>
      </c>
      <c r="E21" s="22" t="s">
        <v>29</v>
      </c>
      <c r="F21" s="34" t="s">
        <v>101</v>
      </c>
      <c r="G21" s="61" t="s">
        <v>102</v>
      </c>
      <c r="H21" s="49" t="s">
        <v>94</v>
      </c>
      <c r="I21" s="292">
        <v>5</v>
      </c>
      <c r="J21" s="292">
        <v>1</v>
      </c>
      <c r="K21" s="285"/>
      <c r="L21" s="292">
        <v>3.2</v>
      </c>
      <c r="M21" s="285"/>
      <c r="N21" s="285">
        <v>2</v>
      </c>
      <c r="O21" s="286">
        <f>N21*45+M21*120+L21*83+K21*60+J21*25+I21*70</f>
        <v>730.6</v>
      </c>
    </row>
    <row r="22" spans="1:15" ht="34.5" customHeight="1">
      <c r="A22" s="13" t="s">
        <v>86</v>
      </c>
      <c r="B22" s="14" t="s">
        <v>26</v>
      </c>
      <c r="C22" s="15" t="s">
        <v>1</v>
      </c>
      <c r="D22" s="16" t="s">
        <v>60</v>
      </c>
      <c r="E22" s="16" t="s">
        <v>38</v>
      </c>
      <c r="F22" s="16" t="s">
        <v>22</v>
      </c>
      <c r="G22" s="47" t="s">
        <v>75</v>
      </c>
      <c r="H22" s="18" t="s">
        <v>49</v>
      </c>
      <c r="I22" s="291">
        <v>4.5</v>
      </c>
      <c r="J22" s="291">
        <v>2</v>
      </c>
      <c r="K22" s="283">
        <v>1</v>
      </c>
      <c r="L22" s="291">
        <v>2.5</v>
      </c>
      <c r="M22" s="283"/>
      <c r="N22" s="283">
        <v>2.5</v>
      </c>
      <c r="O22" s="284">
        <f t="shared" si="0"/>
        <v>745</v>
      </c>
    </row>
    <row r="23" spans="1:15" ht="34.5" customHeight="1">
      <c r="A23" s="19" t="s">
        <v>87</v>
      </c>
      <c r="B23" s="20" t="s">
        <v>21</v>
      </c>
      <c r="C23" s="21" t="s">
        <v>2</v>
      </c>
      <c r="D23" s="22" t="s">
        <v>257</v>
      </c>
      <c r="E23" s="22" t="s">
        <v>106</v>
      </c>
      <c r="F23" s="256" t="s">
        <v>251</v>
      </c>
      <c r="G23" s="22" t="s">
        <v>37</v>
      </c>
      <c r="H23" s="24"/>
      <c r="I23" s="292">
        <v>5</v>
      </c>
      <c r="J23" s="292">
        <v>1.2</v>
      </c>
      <c r="K23" s="285"/>
      <c r="L23" s="292">
        <v>2.5</v>
      </c>
      <c r="M23" s="285"/>
      <c r="N23" s="285">
        <v>2.5</v>
      </c>
      <c r="O23" s="286">
        <f t="shared" si="0"/>
        <v>700</v>
      </c>
    </row>
    <row r="24" spans="1:15" ht="34.5" customHeight="1">
      <c r="A24" s="25" t="s">
        <v>68</v>
      </c>
      <c r="B24" s="26" t="s">
        <v>23</v>
      </c>
      <c r="C24" s="27" t="s">
        <v>48</v>
      </c>
      <c r="D24" s="299" t="s">
        <v>111</v>
      </c>
      <c r="E24" s="299"/>
      <c r="F24" s="299"/>
      <c r="G24" s="299"/>
      <c r="H24" s="24" t="s">
        <v>50</v>
      </c>
      <c r="I24" s="292">
        <v>4.5</v>
      </c>
      <c r="J24" s="292">
        <v>0.3</v>
      </c>
      <c r="K24" s="285"/>
      <c r="L24" s="292">
        <v>2.5</v>
      </c>
      <c r="M24" s="285">
        <v>1</v>
      </c>
      <c r="N24" s="285">
        <v>2</v>
      </c>
      <c r="O24" s="286">
        <f t="shared" si="0"/>
        <v>740</v>
      </c>
    </row>
    <row r="25" spans="1:15" ht="34.5" customHeight="1">
      <c r="A25" s="19" t="s">
        <v>69</v>
      </c>
      <c r="B25" s="20" t="s">
        <v>24</v>
      </c>
      <c r="C25" s="21" t="s">
        <v>5</v>
      </c>
      <c r="D25" s="38" t="s">
        <v>46</v>
      </c>
      <c r="E25" s="22" t="s">
        <v>36</v>
      </c>
      <c r="F25" s="256" t="s">
        <v>251</v>
      </c>
      <c r="G25" s="38" t="s">
        <v>107</v>
      </c>
      <c r="H25" s="24" t="s">
        <v>49</v>
      </c>
      <c r="I25" s="292">
        <v>4.5</v>
      </c>
      <c r="J25" s="292">
        <v>1.2</v>
      </c>
      <c r="K25" s="285">
        <v>1</v>
      </c>
      <c r="L25" s="292">
        <v>2</v>
      </c>
      <c r="M25" s="285"/>
      <c r="N25" s="285">
        <v>2.5</v>
      </c>
      <c r="O25" s="286">
        <f t="shared" si="0"/>
        <v>683.5</v>
      </c>
    </row>
    <row r="26" spans="1:15" ht="34.5" customHeight="1" thickBot="1">
      <c r="A26" s="29" t="s">
        <v>70</v>
      </c>
      <c r="B26" s="30" t="s">
        <v>25</v>
      </c>
      <c r="C26" s="31" t="s">
        <v>1</v>
      </c>
      <c r="D26" s="35" t="s">
        <v>67</v>
      </c>
      <c r="E26" s="35" t="s">
        <v>47</v>
      </c>
      <c r="F26" s="35" t="s">
        <v>22</v>
      </c>
      <c r="G26" s="48" t="s">
        <v>40</v>
      </c>
      <c r="H26" s="35" t="s">
        <v>94</v>
      </c>
      <c r="I26" s="293">
        <v>4.5</v>
      </c>
      <c r="J26" s="293">
        <v>1.5</v>
      </c>
      <c r="K26" s="287"/>
      <c r="L26" s="293">
        <v>2.5</v>
      </c>
      <c r="M26" s="287"/>
      <c r="N26" s="287">
        <v>3</v>
      </c>
      <c r="O26" s="288">
        <f t="shared" si="0"/>
        <v>695</v>
      </c>
    </row>
    <row r="27" spans="1:15" ht="34.5" customHeight="1">
      <c r="A27" s="13" t="s">
        <v>258</v>
      </c>
      <c r="B27" s="14" t="s">
        <v>26</v>
      </c>
      <c r="C27" s="15" t="s">
        <v>95</v>
      </c>
      <c r="D27" s="17" t="s">
        <v>256</v>
      </c>
      <c r="E27" s="17" t="s">
        <v>96</v>
      </c>
      <c r="F27" s="17" t="s">
        <v>97</v>
      </c>
      <c r="G27" s="17" t="s">
        <v>98</v>
      </c>
      <c r="H27" s="18" t="s">
        <v>49</v>
      </c>
      <c r="I27" s="291">
        <v>4.5</v>
      </c>
      <c r="J27" s="291">
        <v>2</v>
      </c>
      <c r="K27" s="283">
        <v>1</v>
      </c>
      <c r="L27" s="291">
        <v>2.5</v>
      </c>
      <c r="M27" s="283"/>
      <c r="N27" s="283">
        <v>2.5</v>
      </c>
      <c r="O27" s="284">
        <f>N27*45+M27*120+L27*83+K27*60+J27*25+I27*70</f>
        <v>745</v>
      </c>
    </row>
    <row r="28" spans="1:15" ht="34.5" customHeight="1" thickBot="1">
      <c r="A28" s="29" t="s">
        <v>71</v>
      </c>
      <c r="B28" s="36" t="s">
        <v>21</v>
      </c>
      <c r="C28" s="31" t="s">
        <v>2</v>
      </c>
      <c r="D28" s="55" t="s">
        <v>72</v>
      </c>
      <c r="E28" s="55" t="s">
        <v>109</v>
      </c>
      <c r="F28" s="257" t="s">
        <v>251</v>
      </c>
      <c r="G28" s="55" t="s">
        <v>73</v>
      </c>
      <c r="H28" s="56"/>
      <c r="I28" s="293">
        <v>4.5</v>
      </c>
      <c r="J28" s="293">
        <v>2</v>
      </c>
      <c r="K28" s="287"/>
      <c r="L28" s="293">
        <v>2.5</v>
      </c>
      <c r="M28" s="287"/>
      <c r="N28" s="287">
        <v>2.5</v>
      </c>
      <c r="O28" s="288">
        <f>N28*45+M28*120+L28*83+K28*60+J28*25+I28*70</f>
        <v>685</v>
      </c>
    </row>
    <row r="29" spans="1:15" ht="24" customHeight="1">
      <c r="A29" s="295" t="s">
        <v>295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</row>
    <row r="30" spans="1:15" ht="24" customHeight="1">
      <c r="A30" s="297" t="s">
        <v>298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15" ht="24" customHeight="1">
      <c r="A31" s="297" t="s">
        <v>296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</row>
    <row r="32" spans="1:15" ht="24" customHeight="1">
      <c r="A32" s="297" t="s">
        <v>297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</row>
    <row r="33" spans="1:14" ht="21.75" customHeight="1">
      <c r="A33" s="50" t="s">
        <v>91</v>
      </c>
      <c r="B33" s="51"/>
      <c r="C33" s="51"/>
      <c r="D33" s="51"/>
      <c r="E33" s="51"/>
      <c r="F33" s="3"/>
      <c r="G33" s="1"/>
      <c r="H33" s="1"/>
      <c r="I33" s="1"/>
      <c r="J33" s="1"/>
      <c r="K33" s="1"/>
      <c r="L33" s="1"/>
      <c r="N33"/>
    </row>
    <row r="34" spans="1:14" ht="21.75" customHeight="1">
      <c r="A34" s="50" t="s">
        <v>92</v>
      </c>
      <c r="B34" s="51"/>
      <c r="C34" s="51"/>
      <c r="D34" s="51"/>
      <c r="E34" s="51"/>
      <c r="F34" s="3"/>
      <c r="G34" s="1"/>
      <c r="H34" s="1"/>
      <c r="I34" s="1"/>
      <c r="J34" s="1"/>
      <c r="N34"/>
    </row>
    <row r="35" spans="1:16" ht="21.75" customHeight="1">
      <c r="A35" s="50" t="s">
        <v>93</v>
      </c>
      <c r="B35" s="51"/>
      <c r="C35" s="51"/>
      <c r="D35" s="51"/>
      <c r="E35" s="51"/>
      <c r="F35" s="3"/>
      <c r="G35" s="4"/>
      <c r="H35" s="4"/>
      <c r="I35" s="4"/>
      <c r="J35" s="4"/>
      <c r="K35" s="4"/>
      <c r="M35" s="1"/>
      <c r="N35" s="1"/>
      <c r="O35" s="1"/>
      <c r="P35" s="1"/>
    </row>
    <row r="36" spans="1:16" ht="21.75" customHeight="1">
      <c r="A36" s="50" t="s">
        <v>90</v>
      </c>
      <c r="B36" s="51"/>
      <c r="C36" s="52"/>
      <c r="D36" s="51"/>
      <c r="E36" s="51"/>
      <c r="F36" s="3"/>
      <c r="G36" s="3"/>
      <c r="H36" s="3"/>
      <c r="I36" s="3"/>
      <c r="J36" s="3"/>
      <c r="K36" s="3"/>
      <c r="L36" s="3"/>
      <c r="M36" s="1"/>
      <c r="N36" s="1"/>
      <c r="O36" s="1"/>
      <c r="P36" s="1"/>
    </row>
    <row r="37" spans="1:14" ht="21.75" customHeight="1">
      <c r="A37" s="2"/>
      <c r="B37" s="2"/>
      <c r="C37" s="3"/>
      <c r="D37" s="2"/>
      <c r="E37" s="2"/>
      <c r="F37" s="3"/>
      <c r="G37" s="4"/>
      <c r="H37" s="4"/>
      <c r="I37" s="4"/>
      <c r="J37" s="4"/>
      <c r="K37" s="4"/>
      <c r="N37"/>
    </row>
    <row r="38" spans="1:8" ht="18" customHeight="1">
      <c r="A38" s="10"/>
      <c r="B38" s="8"/>
      <c r="C38" s="7"/>
      <c r="D38" s="7"/>
      <c r="E38" s="9"/>
      <c r="F38" s="4"/>
      <c r="G38" s="4"/>
      <c r="H38" s="4"/>
    </row>
    <row r="39" spans="1:8" ht="27.75" customHeight="1">
      <c r="A39" s="4"/>
      <c r="B39" s="4"/>
      <c r="C39" s="4"/>
      <c r="D39" s="4"/>
      <c r="E39" s="4"/>
      <c r="F39" s="4"/>
      <c r="G39" s="4"/>
      <c r="H39" s="4"/>
    </row>
    <row r="40" spans="1:8" ht="27.75" customHeight="1">
      <c r="A40" s="4"/>
      <c r="B40" s="4"/>
      <c r="C40" s="4"/>
      <c r="D40" s="4"/>
      <c r="E40" s="4"/>
      <c r="F40" s="4"/>
      <c r="G40" s="4"/>
      <c r="H40" s="4"/>
    </row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sheetProtection/>
  <mergeCells count="29">
    <mergeCell ref="J5:J6"/>
    <mergeCell ref="D9:G9"/>
    <mergeCell ref="D5:D6"/>
    <mergeCell ref="E5:E6"/>
    <mergeCell ref="A2:O2"/>
    <mergeCell ref="A3:G3"/>
    <mergeCell ref="I3:N3"/>
    <mergeCell ref="F5:F6"/>
    <mergeCell ref="O5:O6"/>
    <mergeCell ref="N5:N6"/>
    <mergeCell ref="G5:G6"/>
    <mergeCell ref="H5:H6"/>
    <mergeCell ref="M5:M6"/>
    <mergeCell ref="A4:A6"/>
    <mergeCell ref="K5:K6"/>
    <mergeCell ref="D4:H4"/>
    <mergeCell ref="I4:O4"/>
    <mergeCell ref="L5:L6"/>
    <mergeCell ref="I5:I6"/>
    <mergeCell ref="A29:O29"/>
    <mergeCell ref="A30:O30"/>
    <mergeCell ref="A31:O31"/>
    <mergeCell ref="A32:O32"/>
    <mergeCell ref="D24:G24"/>
    <mergeCell ref="B4:B6"/>
    <mergeCell ref="C4:C6"/>
    <mergeCell ref="D19:G19"/>
    <mergeCell ref="D12:G12"/>
    <mergeCell ref="D14:G14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zoomScale="75" zoomScaleNormal="75" zoomScalePageLayoutView="0" workbookViewId="0" topLeftCell="A1">
      <selection activeCell="S12" sqref="S12"/>
    </sheetView>
  </sheetViews>
  <sheetFormatPr defaultColWidth="9.00390625" defaultRowHeight="16.5"/>
  <cols>
    <col min="1" max="2" width="5.875" style="0" customWidth="1"/>
    <col min="3" max="3" width="12.25390625" style="0" customWidth="1"/>
    <col min="4" max="4" width="17.875" style="0" customWidth="1"/>
    <col min="5" max="5" width="16.625" style="0" customWidth="1"/>
    <col min="6" max="6" width="8.625" style="0" customWidth="1"/>
    <col min="7" max="7" width="17.50390625" style="0" customWidth="1"/>
    <col min="8" max="8" width="7.00390625" style="0" customWidth="1"/>
    <col min="9" max="12" width="4.00390625" style="0" customWidth="1"/>
    <col min="13" max="13" width="3.50390625" style="0" customWidth="1"/>
    <col min="14" max="14" width="4.00390625" style="4" customWidth="1"/>
    <col min="15" max="15" width="5.375" style="0" customWidth="1"/>
  </cols>
  <sheetData>
    <row r="1" ht="16.5"/>
    <row r="2" spans="1:15" ht="43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42.75" customHeight="1" thickBot="1">
      <c r="A3" s="322" t="s">
        <v>89</v>
      </c>
      <c r="B3" s="322"/>
      <c r="C3" s="322"/>
      <c r="D3" s="323"/>
      <c r="E3" s="323"/>
      <c r="F3" s="323"/>
      <c r="G3" s="323"/>
      <c r="H3" s="12"/>
      <c r="I3" s="324" t="s">
        <v>112</v>
      </c>
      <c r="J3" s="324"/>
      <c r="K3" s="324"/>
      <c r="L3" s="324"/>
      <c r="M3" s="324"/>
      <c r="N3" s="324"/>
      <c r="O3" s="327"/>
    </row>
    <row r="4" spans="1:15" ht="17.25" customHeight="1" thickBot="1">
      <c r="A4" s="313" t="s">
        <v>6</v>
      </c>
      <c r="B4" s="300" t="s">
        <v>7</v>
      </c>
      <c r="C4" s="300" t="s">
        <v>8</v>
      </c>
      <c r="D4" s="315" t="s">
        <v>9</v>
      </c>
      <c r="E4" s="315"/>
      <c r="F4" s="315"/>
      <c r="G4" s="315"/>
      <c r="H4" s="316"/>
      <c r="I4" s="317" t="s">
        <v>10</v>
      </c>
      <c r="J4" s="317"/>
      <c r="K4" s="317"/>
      <c r="L4" s="317"/>
      <c r="M4" s="317"/>
      <c r="N4" s="317"/>
      <c r="O4" s="318"/>
    </row>
    <row r="5" spans="1:16" ht="17.25" customHeight="1">
      <c r="A5" s="314"/>
      <c r="B5" s="301"/>
      <c r="C5" s="301"/>
      <c r="D5" s="311" t="s">
        <v>11</v>
      </c>
      <c r="E5" s="319" t="s">
        <v>9</v>
      </c>
      <c r="F5" s="311" t="s">
        <v>12</v>
      </c>
      <c r="G5" s="311" t="s">
        <v>13</v>
      </c>
      <c r="H5" s="311" t="s">
        <v>14</v>
      </c>
      <c r="I5" s="312" t="s">
        <v>15</v>
      </c>
      <c r="J5" s="312" t="s">
        <v>16</v>
      </c>
      <c r="K5" s="312" t="s">
        <v>17</v>
      </c>
      <c r="L5" s="312" t="s">
        <v>18</v>
      </c>
      <c r="M5" s="312" t="s">
        <v>19</v>
      </c>
      <c r="N5" s="309" t="s">
        <v>65</v>
      </c>
      <c r="O5" s="325" t="s">
        <v>20</v>
      </c>
      <c r="P5" s="6"/>
    </row>
    <row r="6" spans="1:15" ht="17.25" customHeight="1" thickBot="1">
      <c r="A6" s="314"/>
      <c r="B6" s="301"/>
      <c r="C6" s="301"/>
      <c r="D6" s="301"/>
      <c r="E6" s="320"/>
      <c r="F6" s="301"/>
      <c r="G6" s="301"/>
      <c r="H6" s="301"/>
      <c r="I6" s="310"/>
      <c r="J6" s="310"/>
      <c r="K6" s="310"/>
      <c r="L6" s="310"/>
      <c r="M6" s="310"/>
      <c r="N6" s="310"/>
      <c r="O6" s="326"/>
    </row>
    <row r="7" spans="1:15" ht="34.5" customHeight="1">
      <c r="A7" s="13" t="s">
        <v>77</v>
      </c>
      <c r="B7" s="14" t="s">
        <v>26</v>
      </c>
      <c r="C7" s="15" t="s">
        <v>1</v>
      </c>
      <c r="D7" s="16" t="s">
        <v>284</v>
      </c>
      <c r="E7" s="16" t="s">
        <v>42</v>
      </c>
      <c r="F7" s="16" t="s">
        <v>22</v>
      </c>
      <c r="G7" s="17" t="s">
        <v>59</v>
      </c>
      <c r="H7" s="18" t="s">
        <v>49</v>
      </c>
      <c r="I7" s="291">
        <v>4.5</v>
      </c>
      <c r="J7" s="291">
        <v>1.2</v>
      </c>
      <c r="K7" s="283">
        <v>1</v>
      </c>
      <c r="L7" s="291">
        <v>2.2</v>
      </c>
      <c r="M7" s="283"/>
      <c r="N7" s="283">
        <v>2.5</v>
      </c>
      <c r="O7" s="284">
        <f aca="true" t="shared" si="0" ref="O7:O27">N7*45+M7*120+L7*83+K7*60+J7*25+I7*70</f>
        <v>700.1</v>
      </c>
    </row>
    <row r="8" spans="1:15" ht="34.5" customHeight="1">
      <c r="A8" s="19" t="s">
        <v>78</v>
      </c>
      <c r="B8" s="20" t="s">
        <v>21</v>
      </c>
      <c r="C8" s="21" t="s">
        <v>2</v>
      </c>
      <c r="D8" s="22" t="s">
        <v>113</v>
      </c>
      <c r="E8" s="22" t="s">
        <v>0</v>
      </c>
      <c r="F8" s="256" t="s">
        <v>251</v>
      </c>
      <c r="G8" s="23" t="s">
        <v>28</v>
      </c>
      <c r="H8" s="24"/>
      <c r="I8" s="292">
        <v>4.5</v>
      </c>
      <c r="J8" s="292">
        <v>2</v>
      </c>
      <c r="K8" s="285"/>
      <c r="L8" s="292">
        <v>2.8</v>
      </c>
      <c r="M8" s="285"/>
      <c r="N8" s="285">
        <v>2</v>
      </c>
      <c r="O8" s="286">
        <f t="shared" si="0"/>
        <v>687.4</v>
      </c>
    </row>
    <row r="9" spans="1:15" ht="34.5" customHeight="1">
      <c r="A9" s="25" t="s">
        <v>51</v>
      </c>
      <c r="B9" s="26" t="s">
        <v>23</v>
      </c>
      <c r="C9" s="27" t="s">
        <v>48</v>
      </c>
      <c r="D9" s="308" t="s">
        <v>99</v>
      </c>
      <c r="E9" s="308"/>
      <c r="F9" s="308"/>
      <c r="G9" s="308"/>
      <c r="H9" s="24"/>
      <c r="I9" s="292">
        <v>4.5</v>
      </c>
      <c r="J9" s="292">
        <v>1</v>
      </c>
      <c r="K9" s="285"/>
      <c r="L9" s="292">
        <v>2.5</v>
      </c>
      <c r="M9" s="285"/>
      <c r="N9" s="292">
        <v>2.3</v>
      </c>
      <c r="O9" s="286">
        <f t="shared" si="0"/>
        <v>651</v>
      </c>
    </row>
    <row r="10" spans="1:15" ht="34.5" customHeight="1">
      <c r="A10" s="19" t="s">
        <v>52</v>
      </c>
      <c r="B10" s="20" t="s">
        <v>24</v>
      </c>
      <c r="C10" s="21" t="s">
        <v>3</v>
      </c>
      <c r="D10" s="22" t="s">
        <v>114</v>
      </c>
      <c r="E10" s="22" t="s">
        <v>103</v>
      </c>
      <c r="F10" s="256" t="s">
        <v>251</v>
      </c>
      <c r="G10" s="28" t="s">
        <v>88</v>
      </c>
      <c r="H10" s="24" t="s">
        <v>49</v>
      </c>
      <c r="I10" s="292">
        <v>4.2</v>
      </c>
      <c r="J10" s="292">
        <v>1.5</v>
      </c>
      <c r="K10" s="285">
        <v>1</v>
      </c>
      <c r="L10" s="292">
        <v>2.5</v>
      </c>
      <c r="M10" s="285"/>
      <c r="N10" s="285">
        <v>2</v>
      </c>
      <c r="O10" s="286">
        <f t="shared" si="0"/>
        <v>689</v>
      </c>
    </row>
    <row r="11" spans="1:15" ht="34.5" customHeight="1" thickBot="1">
      <c r="A11" s="29" t="s">
        <v>53</v>
      </c>
      <c r="B11" s="30" t="s">
        <v>25</v>
      </c>
      <c r="C11" s="31" t="s">
        <v>1</v>
      </c>
      <c r="D11" s="32" t="s">
        <v>115</v>
      </c>
      <c r="E11" s="34" t="s">
        <v>126</v>
      </c>
      <c r="F11" s="32" t="s">
        <v>22</v>
      </c>
      <c r="G11" s="34" t="s">
        <v>116</v>
      </c>
      <c r="H11" s="35" t="s">
        <v>94</v>
      </c>
      <c r="I11" s="293">
        <v>4.8</v>
      </c>
      <c r="J11" s="293">
        <v>1</v>
      </c>
      <c r="K11" s="287"/>
      <c r="L11" s="293">
        <v>2.5</v>
      </c>
      <c r="M11" s="287"/>
      <c r="N11" s="287">
        <v>2.5</v>
      </c>
      <c r="O11" s="288">
        <f t="shared" si="0"/>
        <v>681</v>
      </c>
    </row>
    <row r="12" spans="1:15" ht="43.5" customHeight="1">
      <c r="A12" s="13" t="s">
        <v>79</v>
      </c>
      <c r="B12" s="14" t="s">
        <v>26</v>
      </c>
      <c r="C12" s="53"/>
      <c r="D12" s="305" t="s">
        <v>57</v>
      </c>
      <c r="E12" s="306"/>
      <c r="F12" s="306"/>
      <c r="G12" s="307"/>
      <c r="H12" s="53"/>
      <c r="I12" s="291"/>
      <c r="J12" s="291"/>
      <c r="K12" s="283"/>
      <c r="L12" s="291"/>
      <c r="M12" s="283"/>
      <c r="N12" s="283"/>
      <c r="O12" s="284"/>
    </row>
    <row r="13" spans="1:15" ht="34.5" customHeight="1">
      <c r="A13" s="19" t="s">
        <v>80</v>
      </c>
      <c r="B13" s="20" t="s">
        <v>21</v>
      </c>
      <c r="C13" s="21" t="s">
        <v>2</v>
      </c>
      <c r="D13" s="28" t="s">
        <v>117</v>
      </c>
      <c r="E13" s="22" t="s">
        <v>31</v>
      </c>
      <c r="F13" s="256" t="s">
        <v>251</v>
      </c>
      <c r="G13" s="22" t="s">
        <v>118</v>
      </c>
      <c r="H13" s="24"/>
      <c r="I13" s="292">
        <v>4.5</v>
      </c>
      <c r="J13" s="292">
        <v>1.5</v>
      </c>
      <c r="K13" s="285"/>
      <c r="L13" s="292">
        <v>2.3</v>
      </c>
      <c r="M13" s="285"/>
      <c r="N13" s="292">
        <v>2.5</v>
      </c>
      <c r="O13" s="286">
        <f t="shared" si="0"/>
        <v>655.9</v>
      </c>
    </row>
    <row r="14" spans="1:15" ht="34.5" customHeight="1">
      <c r="A14" s="25" t="s">
        <v>81</v>
      </c>
      <c r="B14" s="26" t="s">
        <v>23</v>
      </c>
      <c r="C14" s="27" t="s">
        <v>48</v>
      </c>
      <c r="D14" s="308" t="s">
        <v>252</v>
      </c>
      <c r="E14" s="308"/>
      <c r="F14" s="308"/>
      <c r="G14" s="308"/>
      <c r="H14" s="24" t="s">
        <v>50</v>
      </c>
      <c r="I14" s="292">
        <v>4.5</v>
      </c>
      <c r="J14" s="292">
        <v>0.5</v>
      </c>
      <c r="K14" s="285"/>
      <c r="L14" s="292">
        <v>2</v>
      </c>
      <c r="M14" s="285">
        <v>1</v>
      </c>
      <c r="N14" s="292">
        <v>2</v>
      </c>
      <c r="O14" s="286">
        <f t="shared" si="0"/>
        <v>703.5</v>
      </c>
    </row>
    <row r="15" spans="1:15" ht="34.5" customHeight="1">
      <c r="A15" s="19" t="s">
        <v>82</v>
      </c>
      <c r="B15" s="20" t="s">
        <v>24</v>
      </c>
      <c r="C15" s="37" t="s">
        <v>4</v>
      </c>
      <c r="D15" s="28" t="s">
        <v>120</v>
      </c>
      <c r="E15" s="22" t="s">
        <v>41</v>
      </c>
      <c r="F15" s="256" t="s">
        <v>251</v>
      </c>
      <c r="G15" s="22" t="s">
        <v>74</v>
      </c>
      <c r="H15" s="24" t="s">
        <v>49</v>
      </c>
      <c r="I15" s="292">
        <v>5</v>
      </c>
      <c r="J15" s="292">
        <v>1</v>
      </c>
      <c r="K15" s="285">
        <v>1</v>
      </c>
      <c r="L15" s="292">
        <v>2</v>
      </c>
      <c r="M15" s="285"/>
      <c r="N15" s="292">
        <v>2</v>
      </c>
      <c r="O15" s="286">
        <f t="shared" si="0"/>
        <v>691</v>
      </c>
    </row>
    <row r="16" spans="1:15" ht="34.5" customHeight="1" thickBot="1">
      <c r="A16" s="29" t="s">
        <v>83</v>
      </c>
      <c r="B16" s="30" t="s">
        <v>25</v>
      </c>
      <c r="C16" s="31" t="s">
        <v>1</v>
      </c>
      <c r="D16" s="34" t="s">
        <v>119</v>
      </c>
      <c r="E16" s="33" t="s">
        <v>64</v>
      </c>
      <c r="F16" s="32" t="s">
        <v>22</v>
      </c>
      <c r="G16" s="33" t="s">
        <v>32</v>
      </c>
      <c r="H16" s="49" t="s">
        <v>94</v>
      </c>
      <c r="I16" s="293">
        <v>4</v>
      </c>
      <c r="J16" s="293">
        <v>3</v>
      </c>
      <c r="K16" s="287"/>
      <c r="L16" s="293">
        <v>2.5</v>
      </c>
      <c r="M16" s="287"/>
      <c r="N16" s="293">
        <v>2</v>
      </c>
      <c r="O16" s="288">
        <f t="shared" si="0"/>
        <v>652.5</v>
      </c>
    </row>
    <row r="17" spans="1:15" ht="30.75" customHeight="1">
      <c r="A17" s="39" t="s">
        <v>84</v>
      </c>
      <c r="B17" s="40" t="s">
        <v>26</v>
      </c>
      <c r="C17" s="41" t="s">
        <v>1</v>
      </c>
      <c r="D17" s="42" t="s">
        <v>121</v>
      </c>
      <c r="E17" s="42" t="s">
        <v>34</v>
      </c>
      <c r="F17" s="42" t="s">
        <v>22</v>
      </c>
      <c r="G17" s="43" t="s">
        <v>35</v>
      </c>
      <c r="H17" s="44" t="s">
        <v>49</v>
      </c>
      <c r="I17" s="294">
        <v>4.5</v>
      </c>
      <c r="J17" s="294">
        <v>1.2</v>
      </c>
      <c r="K17" s="289">
        <v>1</v>
      </c>
      <c r="L17" s="294">
        <v>2</v>
      </c>
      <c r="M17" s="289"/>
      <c r="N17" s="294">
        <v>3</v>
      </c>
      <c r="O17" s="290">
        <f t="shared" si="0"/>
        <v>706</v>
      </c>
    </row>
    <row r="18" spans="1:15" ht="34.5" customHeight="1">
      <c r="A18" s="39" t="s">
        <v>85</v>
      </c>
      <c r="B18" s="20" t="s">
        <v>21</v>
      </c>
      <c r="C18" s="21" t="s">
        <v>2</v>
      </c>
      <c r="D18" s="22" t="s">
        <v>122</v>
      </c>
      <c r="E18" s="22" t="s">
        <v>123</v>
      </c>
      <c r="F18" s="256" t="s">
        <v>251</v>
      </c>
      <c r="G18" s="23" t="s">
        <v>124</v>
      </c>
      <c r="H18" s="24"/>
      <c r="I18" s="292">
        <v>5</v>
      </c>
      <c r="J18" s="292">
        <v>1.5</v>
      </c>
      <c r="K18" s="285"/>
      <c r="L18" s="292">
        <v>2</v>
      </c>
      <c r="M18" s="285"/>
      <c r="N18" s="292">
        <v>3</v>
      </c>
      <c r="O18" s="286">
        <f t="shared" si="0"/>
        <v>688.5</v>
      </c>
    </row>
    <row r="19" spans="1:15" ht="34.5" customHeight="1">
      <c r="A19" s="45" t="s">
        <v>54</v>
      </c>
      <c r="B19" s="26" t="s">
        <v>23</v>
      </c>
      <c r="C19" s="27" t="s">
        <v>48</v>
      </c>
      <c r="D19" s="302" t="s">
        <v>63</v>
      </c>
      <c r="E19" s="303"/>
      <c r="F19" s="303"/>
      <c r="G19" s="304"/>
      <c r="H19" s="24"/>
      <c r="I19" s="292">
        <v>4.8</v>
      </c>
      <c r="J19" s="292">
        <v>0.6</v>
      </c>
      <c r="K19" s="285"/>
      <c r="L19" s="292">
        <v>2.5</v>
      </c>
      <c r="M19" s="285"/>
      <c r="N19" s="292">
        <v>2.2</v>
      </c>
      <c r="O19" s="286">
        <f t="shared" si="0"/>
        <v>657.5</v>
      </c>
    </row>
    <row r="20" spans="1:15" ht="34.5" customHeight="1">
      <c r="A20" s="57" t="s">
        <v>55</v>
      </c>
      <c r="B20" s="46" t="s">
        <v>24</v>
      </c>
      <c r="C20" s="58" t="s">
        <v>110</v>
      </c>
      <c r="D20" s="59" t="s">
        <v>259</v>
      </c>
      <c r="E20" s="60" t="s">
        <v>255</v>
      </c>
      <c r="F20" s="256" t="s">
        <v>251</v>
      </c>
      <c r="G20" s="60" t="s">
        <v>66</v>
      </c>
      <c r="H20" s="24" t="s">
        <v>49</v>
      </c>
      <c r="I20" s="292">
        <v>4.5</v>
      </c>
      <c r="J20" s="292">
        <v>0.2</v>
      </c>
      <c r="K20" s="285">
        <v>1</v>
      </c>
      <c r="L20" s="292">
        <v>2.4</v>
      </c>
      <c r="M20" s="285"/>
      <c r="N20" s="292">
        <v>2</v>
      </c>
      <c r="O20" s="286">
        <f t="shared" si="0"/>
        <v>669.2</v>
      </c>
    </row>
    <row r="21" spans="1:15" ht="34.5" customHeight="1" thickBot="1">
      <c r="A21" s="29" t="s">
        <v>56</v>
      </c>
      <c r="B21" s="30" t="s">
        <v>25</v>
      </c>
      <c r="C21" s="31" t="s">
        <v>1</v>
      </c>
      <c r="D21" s="34" t="s">
        <v>125</v>
      </c>
      <c r="E21" s="22" t="s">
        <v>29</v>
      </c>
      <c r="F21" s="34" t="s">
        <v>101</v>
      </c>
      <c r="G21" s="61" t="s">
        <v>127</v>
      </c>
      <c r="H21" s="35" t="s">
        <v>94</v>
      </c>
      <c r="I21" s="292">
        <v>5</v>
      </c>
      <c r="J21" s="292">
        <v>1</v>
      </c>
      <c r="K21" s="285"/>
      <c r="L21" s="292">
        <v>3</v>
      </c>
      <c r="M21" s="285"/>
      <c r="N21" s="292">
        <v>2</v>
      </c>
      <c r="O21" s="286">
        <f t="shared" si="0"/>
        <v>714</v>
      </c>
    </row>
    <row r="22" spans="1:15" ht="34.5" customHeight="1">
      <c r="A22" s="13" t="s">
        <v>86</v>
      </c>
      <c r="B22" s="14" t="s">
        <v>26</v>
      </c>
      <c r="C22" s="15" t="s">
        <v>1</v>
      </c>
      <c r="D22" s="16" t="s">
        <v>128</v>
      </c>
      <c r="E22" s="16" t="s">
        <v>38</v>
      </c>
      <c r="F22" s="16" t="s">
        <v>22</v>
      </c>
      <c r="G22" s="47" t="s">
        <v>129</v>
      </c>
      <c r="H22" s="18" t="s">
        <v>49</v>
      </c>
      <c r="I22" s="291">
        <v>4.5</v>
      </c>
      <c r="J22" s="291">
        <v>2</v>
      </c>
      <c r="K22" s="283">
        <v>1</v>
      </c>
      <c r="L22" s="291">
        <v>2.5</v>
      </c>
      <c r="M22" s="283"/>
      <c r="N22" s="291">
        <v>2.5</v>
      </c>
      <c r="O22" s="284">
        <f t="shared" si="0"/>
        <v>745</v>
      </c>
    </row>
    <row r="23" spans="1:15" ht="34.5" customHeight="1">
      <c r="A23" s="19" t="s">
        <v>87</v>
      </c>
      <c r="B23" s="20" t="s">
        <v>21</v>
      </c>
      <c r="C23" s="21" t="s">
        <v>2</v>
      </c>
      <c r="D23" s="22" t="s">
        <v>130</v>
      </c>
      <c r="E23" s="22" t="s">
        <v>131</v>
      </c>
      <c r="F23" s="256" t="s">
        <v>251</v>
      </c>
      <c r="G23" s="22" t="s">
        <v>37</v>
      </c>
      <c r="H23" s="24"/>
      <c r="I23" s="292">
        <v>5</v>
      </c>
      <c r="J23" s="292">
        <v>1.2</v>
      </c>
      <c r="K23" s="285"/>
      <c r="L23" s="292">
        <v>2.3</v>
      </c>
      <c r="M23" s="285"/>
      <c r="N23" s="292">
        <v>2.5</v>
      </c>
      <c r="O23" s="286">
        <f t="shared" si="0"/>
        <v>683.4</v>
      </c>
    </row>
    <row r="24" spans="1:15" ht="34.5" customHeight="1">
      <c r="A24" s="25" t="s">
        <v>68</v>
      </c>
      <c r="B24" s="26" t="s">
        <v>23</v>
      </c>
      <c r="C24" s="27" t="s">
        <v>48</v>
      </c>
      <c r="D24" s="299" t="s">
        <v>111</v>
      </c>
      <c r="E24" s="299"/>
      <c r="F24" s="299"/>
      <c r="G24" s="299"/>
      <c r="H24" s="24" t="s">
        <v>50</v>
      </c>
      <c r="I24" s="292">
        <v>4.5</v>
      </c>
      <c r="J24" s="292">
        <v>0.3</v>
      </c>
      <c r="K24" s="285"/>
      <c r="L24" s="292">
        <v>3</v>
      </c>
      <c r="M24" s="285">
        <v>1</v>
      </c>
      <c r="N24" s="292">
        <v>2</v>
      </c>
      <c r="O24" s="286">
        <f t="shared" si="0"/>
        <v>781.5</v>
      </c>
    </row>
    <row r="25" spans="1:15" ht="34.5" customHeight="1">
      <c r="A25" s="19" t="s">
        <v>69</v>
      </c>
      <c r="B25" s="20" t="s">
        <v>24</v>
      </c>
      <c r="C25" s="21" t="s">
        <v>5</v>
      </c>
      <c r="D25" s="38" t="s">
        <v>132</v>
      </c>
      <c r="E25" s="22" t="s">
        <v>133</v>
      </c>
      <c r="F25" s="256" t="s">
        <v>251</v>
      </c>
      <c r="G25" s="38" t="s">
        <v>107</v>
      </c>
      <c r="H25" s="24" t="s">
        <v>49</v>
      </c>
      <c r="I25" s="292">
        <v>4.5</v>
      </c>
      <c r="J25" s="292">
        <v>1.2</v>
      </c>
      <c r="K25" s="285">
        <v>1</v>
      </c>
      <c r="L25" s="292">
        <v>2</v>
      </c>
      <c r="M25" s="285"/>
      <c r="N25" s="292">
        <v>2.8</v>
      </c>
      <c r="O25" s="286">
        <f t="shared" si="0"/>
        <v>697</v>
      </c>
    </row>
    <row r="26" spans="1:15" ht="34.5" customHeight="1" thickBot="1">
      <c r="A26" s="29" t="s">
        <v>70</v>
      </c>
      <c r="B26" s="30" t="s">
        <v>25</v>
      </c>
      <c r="C26" s="31" t="s">
        <v>1</v>
      </c>
      <c r="D26" s="35" t="s">
        <v>134</v>
      </c>
      <c r="E26" s="35" t="s">
        <v>47</v>
      </c>
      <c r="F26" s="35" t="s">
        <v>22</v>
      </c>
      <c r="G26" s="48" t="s">
        <v>40</v>
      </c>
      <c r="H26" s="35" t="s">
        <v>94</v>
      </c>
      <c r="I26" s="293">
        <v>4.5</v>
      </c>
      <c r="J26" s="293">
        <v>1.5</v>
      </c>
      <c r="K26" s="287"/>
      <c r="L26" s="293">
        <v>2.5</v>
      </c>
      <c r="M26" s="287"/>
      <c r="N26" s="293">
        <v>3</v>
      </c>
      <c r="O26" s="288">
        <f t="shared" si="0"/>
        <v>695</v>
      </c>
    </row>
    <row r="27" spans="1:15" ht="34.5" customHeight="1">
      <c r="A27" s="13" t="s">
        <v>86</v>
      </c>
      <c r="B27" s="14" t="s">
        <v>26</v>
      </c>
      <c r="C27" s="15" t="s">
        <v>95</v>
      </c>
      <c r="D27" s="17" t="s">
        <v>135</v>
      </c>
      <c r="E27" s="17" t="s">
        <v>96</v>
      </c>
      <c r="F27" s="17" t="s">
        <v>97</v>
      </c>
      <c r="G27" s="17" t="s">
        <v>136</v>
      </c>
      <c r="H27" s="18" t="s">
        <v>49</v>
      </c>
      <c r="I27" s="291">
        <v>4.5</v>
      </c>
      <c r="J27" s="291">
        <v>2</v>
      </c>
      <c r="K27" s="283">
        <v>1</v>
      </c>
      <c r="L27" s="291">
        <v>2.2</v>
      </c>
      <c r="M27" s="283"/>
      <c r="N27" s="291">
        <v>2.5</v>
      </c>
      <c r="O27" s="284">
        <f t="shared" si="0"/>
        <v>720.1</v>
      </c>
    </row>
    <row r="28" spans="1:15" ht="34.5" customHeight="1" thickBot="1">
      <c r="A28" s="29" t="s">
        <v>71</v>
      </c>
      <c r="B28" s="36" t="s">
        <v>21</v>
      </c>
      <c r="C28" s="54" t="s">
        <v>108</v>
      </c>
      <c r="D28" s="55" t="s">
        <v>137</v>
      </c>
      <c r="E28" s="55" t="s">
        <v>109</v>
      </c>
      <c r="F28" s="257" t="s">
        <v>251</v>
      </c>
      <c r="G28" s="55" t="s">
        <v>73</v>
      </c>
      <c r="H28" s="56"/>
      <c r="I28" s="293">
        <v>4.5</v>
      </c>
      <c r="J28" s="293">
        <v>2</v>
      </c>
      <c r="K28" s="287"/>
      <c r="L28" s="293">
        <v>2.3</v>
      </c>
      <c r="M28" s="287"/>
      <c r="N28" s="293">
        <v>2.5</v>
      </c>
      <c r="O28" s="288">
        <f>N28*45+M28*120+L28*83+K28*60+J28*25+I28*70</f>
        <v>668.4</v>
      </c>
    </row>
    <row r="29" spans="1:14" ht="21.75" customHeight="1">
      <c r="A29" s="50" t="s">
        <v>91</v>
      </c>
      <c r="B29" s="51"/>
      <c r="C29" s="51"/>
      <c r="D29" s="51"/>
      <c r="E29" s="51"/>
      <c r="F29" s="3"/>
      <c r="G29" s="5"/>
      <c r="H29" s="5"/>
      <c r="I29" s="5"/>
      <c r="J29" s="5"/>
      <c r="K29" s="5"/>
      <c r="L29" s="5"/>
      <c r="N29"/>
    </row>
    <row r="30" spans="1:14" ht="21.75" customHeight="1">
      <c r="A30" s="50" t="s">
        <v>92</v>
      </c>
      <c r="B30" s="51"/>
      <c r="C30" s="51"/>
      <c r="D30" s="51"/>
      <c r="E30" s="51"/>
      <c r="F30" s="3"/>
      <c r="G30" s="1"/>
      <c r="H30" s="1"/>
      <c r="I30" s="1"/>
      <c r="J30" s="1"/>
      <c r="N30"/>
    </row>
    <row r="31" spans="1:16" ht="21.75" customHeight="1">
      <c r="A31" s="50" t="s">
        <v>93</v>
      </c>
      <c r="B31" s="51"/>
      <c r="C31" s="51"/>
      <c r="D31" s="51"/>
      <c r="E31" s="51"/>
      <c r="F31" s="3"/>
      <c r="G31" s="4"/>
      <c r="H31" s="4"/>
      <c r="I31" s="4"/>
      <c r="J31" s="4"/>
      <c r="K31" s="4"/>
      <c r="M31" s="1"/>
      <c r="N31" s="1"/>
      <c r="O31" s="1"/>
      <c r="P31" s="1"/>
    </row>
    <row r="32" spans="1:16" ht="21.75" customHeight="1">
      <c r="A32" s="50" t="s">
        <v>90</v>
      </c>
      <c r="B32" s="51"/>
      <c r="C32" s="52"/>
      <c r="D32" s="51"/>
      <c r="E32" s="51"/>
      <c r="F32" s="3"/>
      <c r="G32" s="3"/>
      <c r="H32" s="3"/>
      <c r="I32" s="3"/>
      <c r="J32" s="3"/>
      <c r="K32" s="3"/>
      <c r="L32" s="3"/>
      <c r="M32" s="1"/>
      <c r="N32" s="1"/>
      <c r="O32" s="1"/>
      <c r="P32" s="1"/>
    </row>
    <row r="33" spans="1:14" ht="21.75" customHeight="1">
      <c r="A33" s="2"/>
      <c r="B33" s="2"/>
      <c r="C33" s="3"/>
      <c r="D33" s="2"/>
      <c r="E33" s="2"/>
      <c r="F33" s="3"/>
      <c r="G33" s="4"/>
      <c r="H33" s="4"/>
      <c r="I33" s="4"/>
      <c r="J33" s="4"/>
      <c r="K33" s="4"/>
      <c r="N33"/>
    </row>
    <row r="34" spans="1:8" ht="18" customHeight="1">
      <c r="A34" s="10"/>
      <c r="B34" s="8"/>
      <c r="C34" s="7"/>
      <c r="D34" s="7"/>
      <c r="E34" s="9"/>
      <c r="F34" s="4"/>
      <c r="G34" s="4"/>
      <c r="H34" s="4"/>
    </row>
    <row r="35" spans="1:8" ht="27.75" customHeight="1">
      <c r="A35" s="4"/>
      <c r="B35" s="4"/>
      <c r="C35" s="4"/>
      <c r="D35" s="4"/>
      <c r="E35" s="4"/>
      <c r="F35" s="4"/>
      <c r="G35" s="4"/>
      <c r="H35" s="4"/>
    </row>
    <row r="36" spans="1:8" ht="27.75" customHeight="1">
      <c r="A36" s="4"/>
      <c r="B36" s="4"/>
      <c r="C36" s="4"/>
      <c r="D36" s="4"/>
      <c r="E36" s="4"/>
      <c r="F36" s="4"/>
      <c r="G36" s="4"/>
      <c r="H36" s="4"/>
    </row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</sheetData>
  <sheetProtection/>
  <mergeCells count="25">
    <mergeCell ref="D24:G24"/>
    <mergeCell ref="I3:O3"/>
    <mergeCell ref="B4:B6"/>
    <mergeCell ref="C4:C6"/>
    <mergeCell ref="N5:N6"/>
    <mergeCell ref="G5:G6"/>
    <mergeCell ref="D4:H4"/>
    <mergeCell ref="I4:O4"/>
    <mergeCell ref="L5:L6"/>
    <mergeCell ref="M5:M6"/>
    <mergeCell ref="A2:O2"/>
    <mergeCell ref="A3:G3"/>
    <mergeCell ref="F5:F6"/>
    <mergeCell ref="O5:O6"/>
    <mergeCell ref="A4:A6"/>
    <mergeCell ref="J5:J6"/>
    <mergeCell ref="D5:D6"/>
    <mergeCell ref="I5:I6"/>
    <mergeCell ref="E5:E6"/>
    <mergeCell ref="D9:G9"/>
    <mergeCell ref="D12:G12"/>
    <mergeCell ref="D14:G14"/>
    <mergeCell ref="D19:G19"/>
    <mergeCell ref="H5:H6"/>
    <mergeCell ref="K5:K6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G1">
      <selection activeCell="Y14" sqref="Y14"/>
    </sheetView>
  </sheetViews>
  <sheetFormatPr defaultColWidth="6.125" defaultRowHeight="16.5"/>
  <cols>
    <col min="1" max="1" width="5.125" style="239" customWidth="1"/>
    <col min="2" max="2" width="6.375" style="240" customWidth="1"/>
    <col min="3" max="3" width="21.00390625" style="62" customWidth="1"/>
    <col min="4" max="4" width="6.375" style="241" hidden="1" customWidth="1"/>
    <col min="5" max="5" width="15.00390625" style="62" customWidth="1"/>
    <col min="6" max="6" width="5.125" style="239" customWidth="1"/>
    <col min="7" max="7" width="6.375" style="240" customWidth="1"/>
    <col min="8" max="8" width="16.75390625" style="62" customWidth="1"/>
    <col min="9" max="9" width="6.375" style="62" hidden="1" customWidth="1"/>
    <col min="10" max="10" width="15.25390625" style="62" customWidth="1"/>
    <col min="11" max="11" width="5.125" style="239" customWidth="1"/>
    <col min="12" max="12" width="6.375" style="240" customWidth="1"/>
    <col min="13" max="13" width="17.375" style="62" customWidth="1"/>
    <col min="14" max="14" width="6.375" style="62" hidden="1" customWidth="1"/>
    <col min="15" max="15" width="11.75390625" style="62" customWidth="1"/>
    <col min="16" max="16" width="5.125" style="239" customWidth="1"/>
    <col min="17" max="17" width="6.375" style="240" customWidth="1"/>
    <col min="18" max="18" width="17.875" style="62" customWidth="1"/>
    <col min="19" max="19" width="6.375" style="62" hidden="1" customWidth="1"/>
    <col min="20" max="20" width="15.375" style="62" customWidth="1"/>
    <col min="21" max="21" width="5.125" style="239" customWidth="1"/>
    <col min="22" max="22" width="6.375" style="63" customWidth="1"/>
    <col min="23" max="23" width="17.375" style="62" customWidth="1"/>
    <col min="24" max="24" width="6.375" style="62" hidden="1" customWidth="1"/>
    <col min="25" max="25" width="14.75390625" style="62" customWidth="1"/>
    <col min="26" max="26" width="14.625" style="62" customWidth="1"/>
    <col min="27" max="27" width="8.75390625" style="62" customWidth="1"/>
    <col min="28" max="16384" width="6.125" style="62" customWidth="1"/>
  </cols>
  <sheetData>
    <row r="1" spans="1:21" ht="20.25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62"/>
    </row>
    <row r="2" spans="1:21" ht="17.25" customHeight="1">
      <c r="A2" s="378" t="s">
        <v>141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62"/>
    </row>
    <row r="3" spans="1:25" s="64" customFormat="1" ht="29.25" customHeight="1" thickBot="1">
      <c r="A3" s="379" t="s">
        <v>260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</row>
    <row r="4" spans="1:26" s="66" customFormat="1" ht="24.75" customHeight="1">
      <c r="A4" s="380" t="s">
        <v>142</v>
      </c>
      <c r="B4" s="381">
        <v>41883</v>
      </c>
      <c r="C4" s="367"/>
      <c r="D4" s="367"/>
      <c r="E4" s="367"/>
      <c r="F4" s="382" t="s">
        <v>143</v>
      </c>
      <c r="G4" s="366">
        <f>B4+1</f>
        <v>41884</v>
      </c>
      <c r="H4" s="367"/>
      <c r="I4" s="367"/>
      <c r="J4" s="367"/>
      <c r="K4" s="368" t="s">
        <v>144</v>
      </c>
      <c r="L4" s="384">
        <f>G4+1</f>
        <v>41885</v>
      </c>
      <c r="M4" s="385"/>
      <c r="N4" s="385"/>
      <c r="O4" s="386"/>
      <c r="P4" s="363" t="s">
        <v>179</v>
      </c>
      <c r="Q4" s="366">
        <f>L4+1</f>
        <v>41886</v>
      </c>
      <c r="R4" s="367"/>
      <c r="S4" s="367"/>
      <c r="T4" s="367"/>
      <c r="U4" s="368" t="s">
        <v>142</v>
      </c>
      <c r="V4" s="366">
        <f>Q4+1</f>
        <v>41887</v>
      </c>
      <c r="W4" s="367"/>
      <c r="X4" s="367"/>
      <c r="Y4" s="367"/>
      <c r="Z4" s="65" t="s">
        <v>145</v>
      </c>
    </row>
    <row r="5" spans="1:26" s="66" customFormat="1" ht="21.75" customHeight="1">
      <c r="A5" s="343"/>
      <c r="B5" s="369" t="s">
        <v>146</v>
      </c>
      <c r="C5" s="370"/>
      <c r="D5" s="370"/>
      <c r="E5" s="67">
        <f>950+1220-173-143</f>
        <v>1854</v>
      </c>
      <c r="F5" s="383"/>
      <c r="G5" s="369" t="s">
        <v>146</v>
      </c>
      <c r="H5" s="365"/>
      <c r="I5" s="365"/>
      <c r="J5" s="67">
        <f>950+1220</f>
        <v>2170</v>
      </c>
      <c r="K5" s="341"/>
      <c r="L5" s="371" t="s">
        <v>146</v>
      </c>
      <c r="M5" s="372"/>
      <c r="N5" s="373"/>
      <c r="O5" s="67">
        <f>J5</f>
        <v>2170</v>
      </c>
      <c r="P5" s="364"/>
      <c r="Q5" s="369" t="s">
        <v>146</v>
      </c>
      <c r="R5" s="365"/>
      <c r="S5" s="365"/>
      <c r="T5" s="67">
        <f>O5</f>
        <v>2170</v>
      </c>
      <c r="U5" s="341"/>
      <c r="V5" s="369" t="s">
        <v>147</v>
      </c>
      <c r="W5" s="365"/>
      <c r="X5" s="365"/>
      <c r="Y5" s="67">
        <f>T5</f>
        <v>2170</v>
      </c>
      <c r="Z5" s="68"/>
    </row>
    <row r="6" spans="1:26" s="66" customFormat="1" ht="22.5" customHeight="1">
      <c r="A6" s="344"/>
      <c r="B6" s="69" t="s">
        <v>148</v>
      </c>
      <c r="C6" s="70" t="s">
        <v>149</v>
      </c>
      <c r="D6" s="71" t="s">
        <v>150</v>
      </c>
      <c r="E6" s="72" t="s">
        <v>151</v>
      </c>
      <c r="F6" s="383"/>
      <c r="G6" s="69" t="s">
        <v>148</v>
      </c>
      <c r="H6" s="70" t="s">
        <v>149</v>
      </c>
      <c r="I6" s="71" t="s">
        <v>150</v>
      </c>
      <c r="J6" s="72" t="s">
        <v>151</v>
      </c>
      <c r="K6" s="341"/>
      <c r="L6" s="73" t="s">
        <v>148</v>
      </c>
      <c r="M6" s="374" t="s">
        <v>152</v>
      </c>
      <c r="N6" s="372"/>
      <c r="O6" s="373"/>
      <c r="P6" s="364"/>
      <c r="Q6" s="69" t="s">
        <v>148</v>
      </c>
      <c r="R6" s="70" t="s">
        <v>149</v>
      </c>
      <c r="S6" s="71" t="s">
        <v>150</v>
      </c>
      <c r="T6" s="72" t="s">
        <v>151</v>
      </c>
      <c r="U6" s="341"/>
      <c r="V6" s="74" t="s">
        <v>148</v>
      </c>
      <c r="W6" s="70" t="s">
        <v>149</v>
      </c>
      <c r="X6" s="71" t="s">
        <v>150</v>
      </c>
      <c r="Y6" s="72" t="s">
        <v>151</v>
      </c>
      <c r="Z6" s="75"/>
    </row>
    <row r="7" spans="1:26" s="90" customFormat="1" ht="21" customHeight="1">
      <c r="A7" s="345" t="s">
        <v>171</v>
      </c>
      <c r="B7" s="76" t="s">
        <v>229</v>
      </c>
      <c r="C7" s="77" t="s">
        <v>185</v>
      </c>
      <c r="D7" s="78">
        <v>35</v>
      </c>
      <c r="E7" s="273">
        <f>D7*$E$5/1000</f>
        <v>64.89</v>
      </c>
      <c r="F7" s="383"/>
      <c r="G7" s="76"/>
      <c r="H7" s="80" t="s">
        <v>153</v>
      </c>
      <c r="I7" s="81">
        <v>4.5</v>
      </c>
      <c r="J7" s="82">
        <f aca="true" t="shared" si="0" ref="J7:J12">I7*$J$5/1000</f>
        <v>9.765</v>
      </c>
      <c r="K7" s="349" t="s">
        <v>176</v>
      </c>
      <c r="L7" s="83" t="s">
        <v>244</v>
      </c>
      <c r="M7" s="77" t="s">
        <v>204</v>
      </c>
      <c r="N7" s="78">
        <v>9</v>
      </c>
      <c r="O7" s="88">
        <f aca="true" t="shared" si="1" ref="O7:O22">N7*$O$5/1000</f>
        <v>19.53</v>
      </c>
      <c r="P7" s="365"/>
      <c r="Q7" s="76" t="s">
        <v>154</v>
      </c>
      <c r="R7" s="86" t="s">
        <v>282</v>
      </c>
      <c r="S7" s="87">
        <v>3.5</v>
      </c>
      <c r="T7" s="88">
        <f aca="true" t="shared" si="2" ref="T7:T12">S7*$T$5/1000</f>
        <v>7.595</v>
      </c>
      <c r="U7" s="332" t="s">
        <v>183</v>
      </c>
      <c r="V7" s="89" t="s">
        <v>229</v>
      </c>
      <c r="W7" s="92" t="s">
        <v>196</v>
      </c>
      <c r="X7" s="78">
        <v>60</v>
      </c>
      <c r="Y7" s="88">
        <f>X7*$Y$5/1000</f>
        <v>130.2</v>
      </c>
      <c r="Z7" s="75"/>
    </row>
    <row r="8" spans="1:26" s="90" customFormat="1" ht="21" customHeight="1">
      <c r="A8" s="346"/>
      <c r="B8" s="83" t="s">
        <v>229</v>
      </c>
      <c r="C8" s="77" t="s">
        <v>186</v>
      </c>
      <c r="D8" s="78">
        <v>11</v>
      </c>
      <c r="E8" s="273">
        <f>D8*$E$5/1000</f>
        <v>20.394</v>
      </c>
      <c r="F8" s="353" t="s">
        <v>250</v>
      </c>
      <c r="G8" s="83" t="s">
        <v>267</v>
      </c>
      <c r="H8" s="258" t="s">
        <v>268</v>
      </c>
      <c r="I8" s="259">
        <v>40</v>
      </c>
      <c r="J8" s="274">
        <f t="shared" si="0"/>
        <v>86.8</v>
      </c>
      <c r="K8" s="350"/>
      <c r="L8" s="83" t="s">
        <v>288</v>
      </c>
      <c r="M8" s="77" t="s">
        <v>199</v>
      </c>
      <c r="N8" s="78">
        <v>25</v>
      </c>
      <c r="O8" s="88">
        <f t="shared" si="1"/>
        <v>54.25</v>
      </c>
      <c r="P8" s="353" t="s">
        <v>180</v>
      </c>
      <c r="Q8" s="83" t="s">
        <v>232</v>
      </c>
      <c r="R8" s="105" t="s">
        <v>224</v>
      </c>
      <c r="S8" s="110">
        <v>75</v>
      </c>
      <c r="T8" s="88">
        <f t="shared" si="2"/>
        <v>162.75</v>
      </c>
      <c r="U8" s="332"/>
      <c r="V8" s="93" t="s">
        <v>231</v>
      </c>
      <c r="W8" s="77" t="s">
        <v>215</v>
      </c>
      <c r="X8" s="78">
        <v>35</v>
      </c>
      <c r="Y8" s="88">
        <f>X8*$Y$5/1000</f>
        <v>75.95</v>
      </c>
      <c r="Z8" s="94"/>
    </row>
    <row r="9" spans="1:26" s="90" customFormat="1" ht="21" customHeight="1">
      <c r="A9" s="347"/>
      <c r="B9" s="83" t="s">
        <v>230</v>
      </c>
      <c r="C9" s="77" t="s">
        <v>187</v>
      </c>
      <c r="D9" s="78">
        <v>1.5</v>
      </c>
      <c r="E9" s="273">
        <f>D9*$E$5/1000</f>
        <v>2.781</v>
      </c>
      <c r="F9" s="354"/>
      <c r="G9" s="83" t="s">
        <v>261</v>
      </c>
      <c r="H9" s="172" t="s">
        <v>262</v>
      </c>
      <c r="I9" s="78">
        <v>15</v>
      </c>
      <c r="J9" s="270">
        <f t="shared" si="0"/>
        <v>32.55</v>
      </c>
      <c r="K9" s="350"/>
      <c r="L9" s="83" t="s">
        <v>231</v>
      </c>
      <c r="M9" s="77" t="s">
        <v>188</v>
      </c>
      <c r="N9" s="78">
        <v>11.5</v>
      </c>
      <c r="O9" s="88">
        <f t="shared" si="1"/>
        <v>24.955</v>
      </c>
      <c r="P9" s="354"/>
      <c r="Q9" s="83" t="s">
        <v>231</v>
      </c>
      <c r="R9" s="251" t="s">
        <v>188</v>
      </c>
      <c r="S9" s="110">
        <v>20</v>
      </c>
      <c r="T9" s="88">
        <f t="shared" si="2"/>
        <v>43.4</v>
      </c>
      <c r="U9" s="332"/>
      <c r="V9" s="93" t="s">
        <v>242</v>
      </c>
      <c r="W9" s="92" t="s">
        <v>216</v>
      </c>
      <c r="X9" s="78">
        <v>5</v>
      </c>
      <c r="Y9" s="279">
        <f>X9*$Y$5/850</f>
        <v>12.764705882352942</v>
      </c>
      <c r="Z9" s="95"/>
    </row>
    <row r="10" spans="1:26" s="90" customFormat="1" ht="21.75" customHeight="1">
      <c r="A10" s="347"/>
      <c r="B10" s="96" t="s">
        <v>274</v>
      </c>
      <c r="C10" s="77" t="s">
        <v>188</v>
      </c>
      <c r="D10" s="174">
        <v>20</v>
      </c>
      <c r="E10" s="273">
        <f>D10*$E$5/1000</f>
        <v>37.08</v>
      </c>
      <c r="F10" s="354"/>
      <c r="G10" s="83" t="s">
        <v>263</v>
      </c>
      <c r="H10" s="172" t="s">
        <v>264</v>
      </c>
      <c r="I10" s="78">
        <v>1.5</v>
      </c>
      <c r="J10" s="270">
        <f t="shared" si="0"/>
        <v>3.255</v>
      </c>
      <c r="K10" s="350"/>
      <c r="L10" s="83" t="s">
        <v>243</v>
      </c>
      <c r="M10" s="77" t="s">
        <v>202</v>
      </c>
      <c r="N10" s="78">
        <v>9</v>
      </c>
      <c r="O10" s="88">
        <f t="shared" si="1"/>
        <v>19.53</v>
      </c>
      <c r="P10" s="354"/>
      <c r="Q10" s="96" t="s">
        <v>231</v>
      </c>
      <c r="R10" s="252" t="s">
        <v>225</v>
      </c>
      <c r="S10" s="253">
        <v>3.1</v>
      </c>
      <c r="T10" s="88">
        <f t="shared" si="2"/>
        <v>6.727</v>
      </c>
      <c r="U10" s="332"/>
      <c r="V10" s="93"/>
      <c r="W10" s="92" t="s">
        <v>217</v>
      </c>
      <c r="X10" s="78"/>
      <c r="Y10" s="85"/>
      <c r="Z10" s="98"/>
    </row>
    <row r="11" spans="1:26" s="90" customFormat="1" ht="21" customHeight="1">
      <c r="A11" s="347"/>
      <c r="B11" s="83" t="s">
        <v>231</v>
      </c>
      <c r="C11" s="266" t="s">
        <v>283</v>
      </c>
      <c r="D11" s="272">
        <v>30</v>
      </c>
      <c r="E11" s="273">
        <f>D11*$E$5/1000</f>
        <v>55.62</v>
      </c>
      <c r="F11" s="354"/>
      <c r="G11" s="83" t="s">
        <v>159</v>
      </c>
      <c r="H11" s="266" t="s">
        <v>189</v>
      </c>
      <c r="I11" s="78">
        <v>30</v>
      </c>
      <c r="J11" s="270">
        <f t="shared" si="0"/>
        <v>65.1</v>
      </c>
      <c r="K11" s="350"/>
      <c r="L11" s="83" t="s">
        <v>240</v>
      </c>
      <c r="M11" s="77" t="s">
        <v>285</v>
      </c>
      <c r="N11" s="78">
        <v>1</v>
      </c>
      <c r="O11" s="88">
        <f t="shared" si="1"/>
        <v>2.17</v>
      </c>
      <c r="P11" s="354"/>
      <c r="Q11" s="83" t="s">
        <v>231</v>
      </c>
      <c r="R11" s="252" t="s">
        <v>226</v>
      </c>
      <c r="S11" s="253">
        <v>7</v>
      </c>
      <c r="T11" s="88">
        <f t="shared" si="2"/>
        <v>15.19</v>
      </c>
      <c r="U11" s="332"/>
      <c r="V11" s="93"/>
      <c r="W11" s="248" t="s">
        <v>218</v>
      </c>
      <c r="X11" s="249"/>
      <c r="Y11" s="85"/>
      <c r="Z11" s="75"/>
    </row>
    <row r="12" spans="1:26" s="90" customFormat="1" ht="21" customHeight="1">
      <c r="A12" s="347"/>
      <c r="B12" s="83"/>
      <c r="C12" s="275" t="s">
        <v>190</v>
      </c>
      <c r="D12" s="276"/>
      <c r="E12" s="277">
        <v>3</v>
      </c>
      <c r="F12" s="354"/>
      <c r="G12" s="83" t="s">
        <v>265</v>
      </c>
      <c r="H12" s="77" t="s">
        <v>266</v>
      </c>
      <c r="I12" s="78">
        <v>10</v>
      </c>
      <c r="J12" s="270">
        <f t="shared" si="0"/>
        <v>21.7</v>
      </c>
      <c r="K12" s="350"/>
      <c r="L12" s="104"/>
      <c r="M12" s="242" t="s">
        <v>205</v>
      </c>
      <c r="N12" s="141"/>
      <c r="O12" s="85"/>
      <c r="P12" s="354"/>
      <c r="Q12" s="83" t="s">
        <v>247</v>
      </c>
      <c r="R12" s="252" t="s">
        <v>227</v>
      </c>
      <c r="S12" s="254">
        <v>1</v>
      </c>
      <c r="T12" s="88">
        <f t="shared" si="2"/>
        <v>2.17</v>
      </c>
      <c r="U12" s="332"/>
      <c r="V12" s="93"/>
      <c r="W12" s="280"/>
      <c r="X12" s="281"/>
      <c r="Y12" s="282"/>
      <c r="Z12" s="94"/>
    </row>
    <row r="13" spans="1:26" s="90" customFormat="1" ht="21" customHeight="1">
      <c r="A13" s="347"/>
      <c r="B13" s="106"/>
      <c r="C13" s="328" t="s">
        <v>289</v>
      </c>
      <c r="D13" s="329"/>
      <c r="E13" s="330"/>
      <c r="F13" s="354"/>
      <c r="G13" s="113"/>
      <c r="H13" s="102"/>
      <c r="I13" s="103"/>
      <c r="J13" s="91"/>
      <c r="K13" s="350"/>
      <c r="L13" s="83"/>
      <c r="M13" s="77"/>
      <c r="N13" s="78"/>
      <c r="O13" s="85"/>
      <c r="P13" s="354"/>
      <c r="Q13" s="106"/>
      <c r="R13" s="102" t="s">
        <v>228</v>
      </c>
      <c r="S13" s="103"/>
      <c r="T13" s="85"/>
      <c r="U13" s="332"/>
      <c r="V13" s="93"/>
      <c r="W13" s="275" t="s">
        <v>299</v>
      </c>
      <c r="X13" s="101"/>
      <c r="Y13" s="282">
        <v>2</v>
      </c>
      <c r="Z13" s="94"/>
    </row>
    <row r="14" spans="1:26" s="90" customFormat="1" ht="21" customHeight="1">
      <c r="A14" s="347"/>
      <c r="B14" s="108"/>
      <c r="C14" s="97" t="s">
        <v>290</v>
      </c>
      <c r="D14" s="109"/>
      <c r="E14" s="79"/>
      <c r="F14" s="354"/>
      <c r="G14" s="113"/>
      <c r="H14" s="102"/>
      <c r="I14" s="103"/>
      <c r="J14" s="91"/>
      <c r="K14" s="350"/>
      <c r="L14" s="83"/>
      <c r="M14" s="77"/>
      <c r="N14" s="78"/>
      <c r="O14" s="85"/>
      <c r="P14" s="354"/>
      <c r="Q14" s="108"/>
      <c r="R14" s="275" t="s">
        <v>219</v>
      </c>
      <c r="S14" s="101"/>
      <c r="T14" s="282">
        <v>2</v>
      </c>
      <c r="U14" s="332"/>
      <c r="V14" s="93"/>
      <c r="W14" s="107"/>
      <c r="X14" s="107"/>
      <c r="Y14" s="85"/>
      <c r="Z14" s="94"/>
    </row>
    <row r="15" spans="1:26" s="90" customFormat="1" ht="21" customHeight="1">
      <c r="A15" s="347"/>
      <c r="B15" s="83"/>
      <c r="C15" s="111"/>
      <c r="D15" s="112"/>
      <c r="E15" s="79"/>
      <c r="F15" s="354"/>
      <c r="G15" s="83"/>
      <c r="H15" s="102"/>
      <c r="I15" s="103"/>
      <c r="J15" s="91"/>
      <c r="K15" s="350"/>
      <c r="L15" s="113"/>
      <c r="M15" s="77"/>
      <c r="N15" s="78"/>
      <c r="O15" s="85"/>
      <c r="P15" s="354"/>
      <c r="Q15" s="83"/>
      <c r="R15" s="105"/>
      <c r="S15" s="110"/>
      <c r="T15" s="114"/>
      <c r="U15" s="332"/>
      <c r="V15" s="93"/>
      <c r="W15" s="107"/>
      <c r="X15" s="107"/>
      <c r="Y15" s="85"/>
      <c r="Z15" s="75"/>
    </row>
    <row r="16" spans="1:26" s="66" customFormat="1" ht="21" customHeight="1">
      <c r="A16" s="348"/>
      <c r="B16" s="115"/>
      <c r="C16" s="116" t="s">
        <v>156</v>
      </c>
      <c r="D16" s="117">
        <f>SUM(D7:D15)</f>
        <v>97.5</v>
      </c>
      <c r="E16" s="118">
        <f>SUM(E7:E13)</f>
        <v>183.765</v>
      </c>
      <c r="F16" s="354"/>
      <c r="G16" s="115"/>
      <c r="H16" s="119" t="s">
        <v>156</v>
      </c>
      <c r="I16" s="120">
        <f>SUM(I8:I15)</f>
        <v>96.5</v>
      </c>
      <c r="J16" s="114">
        <f>SUM(J7:J13)</f>
        <v>219.17</v>
      </c>
      <c r="K16" s="350"/>
      <c r="L16" s="121"/>
      <c r="M16" s="122"/>
      <c r="N16" s="84"/>
      <c r="O16" s="85"/>
      <c r="P16" s="354"/>
      <c r="Q16" s="115"/>
      <c r="R16" s="123" t="s">
        <v>156</v>
      </c>
      <c r="S16" s="123">
        <f>SUM(S8:S15)</f>
        <v>106.1</v>
      </c>
      <c r="T16" s="124">
        <f>SUM(T9:T13)</f>
        <v>67.487</v>
      </c>
      <c r="U16" s="332"/>
      <c r="V16" s="125"/>
      <c r="W16" s="123" t="s">
        <v>156</v>
      </c>
      <c r="X16" s="123">
        <f>SUM(X7:X15)</f>
        <v>100</v>
      </c>
      <c r="Y16" s="126">
        <f>SUM(Y7:Y13)</f>
        <v>220.9147058823529</v>
      </c>
      <c r="Z16" s="95"/>
    </row>
    <row r="17" spans="1:26" s="90" customFormat="1" ht="21" customHeight="1">
      <c r="A17" s="355" t="s">
        <v>172</v>
      </c>
      <c r="B17" s="83" t="s">
        <v>232</v>
      </c>
      <c r="C17" s="172" t="s">
        <v>191</v>
      </c>
      <c r="D17" s="78">
        <v>27.8</v>
      </c>
      <c r="E17" s="273">
        <f>D17*$E$5/1000</f>
        <v>51.5412</v>
      </c>
      <c r="F17" s="358" t="s">
        <v>174</v>
      </c>
      <c r="G17" s="83" t="s">
        <v>237</v>
      </c>
      <c r="H17" s="243" t="s">
        <v>198</v>
      </c>
      <c r="I17" s="171">
        <v>40</v>
      </c>
      <c r="J17" s="270">
        <f>I17*$J$5/1000</f>
        <v>86.8</v>
      </c>
      <c r="K17" s="351"/>
      <c r="L17" s="128"/>
      <c r="M17" s="129"/>
      <c r="N17" s="130"/>
      <c r="O17" s="85"/>
      <c r="P17" s="332" t="s">
        <v>181</v>
      </c>
      <c r="Q17" s="83" t="s">
        <v>248</v>
      </c>
      <c r="R17" s="172" t="s">
        <v>197</v>
      </c>
      <c r="S17" s="78">
        <v>55.5</v>
      </c>
      <c r="T17" s="88">
        <f>S17*$T$5/1000</f>
        <v>120.435</v>
      </c>
      <c r="U17" s="359" t="s">
        <v>272</v>
      </c>
      <c r="V17" s="131" t="s">
        <v>279</v>
      </c>
      <c r="W17" s="260" t="s">
        <v>269</v>
      </c>
      <c r="X17" s="78">
        <v>41.5</v>
      </c>
      <c r="Y17" s="88">
        <f>X17*$Y$5/1000</f>
        <v>90.055</v>
      </c>
      <c r="Z17" s="95"/>
    </row>
    <row r="18" spans="1:26" s="90" customFormat="1" ht="21" customHeight="1">
      <c r="A18" s="356"/>
      <c r="B18" s="83" t="s">
        <v>233</v>
      </c>
      <c r="C18" s="172" t="s">
        <v>192</v>
      </c>
      <c r="D18" s="78">
        <v>4.54</v>
      </c>
      <c r="E18" s="273">
        <f>D18*$E$5/1000</f>
        <v>8.417159999999999</v>
      </c>
      <c r="F18" s="332"/>
      <c r="G18" s="83" t="s">
        <v>233</v>
      </c>
      <c r="H18" s="244" t="s">
        <v>199</v>
      </c>
      <c r="I18" s="78">
        <v>30</v>
      </c>
      <c r="J18" s="270">
        <f>I18*$J$5/1000</f>
        <v>65.1</v>
      </c>
      <c r="K18" s="352"/>
      <c r="L18" s="115"/>
      <c r="M18" s="119" t="s">
        <v>155</v>
      </c>
      <c r="N18" s="120">
        <f>SUM(N10:N17)</f>
        <v>10</v>
      </c>
      <c r="O18" s="114">
        <f>SUM(O7:O15)</f>
        <v>120.435</v>
      </c>
      <c r="P18" s="332"/>
      <c r="Q18" s="83" t="s">
        <v>247</v>
      </c>
      <c r="R18" s="172" t="s">
        <v>220</v>
      </c>
      <c r="S18" s="78">
        <v>14</v>
      </c>
      <c r="T18" s="88">
        <f>S18*$T$5/1000</f>
        <v>30.38</v>
      </c>
      <c r="U18" s="359"/>
      <c r="V18" s="131" t="s">
        <v>280</v>
      </c>
      <c r="W18" s="92" t="s">
        <v>270</v>
      </c>
      <c r="X18" s="78">
        <v>20.6</v>
      </c>
      <c r="Y18" s="88">
        <f>X18*$Y$5/1000</f>
        <v>44.702</v>
      </c>
      <c r="Z18" s="94"/>
    </row>
    <row r="19" spans="1:26" s="90" customFormat="1" ht="21" customHeight="1">
      <c r="A19" s="356"/>
      <c r="B19" s="83" t="s">
        <v>234</v>
      </c>
      <c r="C19" s="172" t="s">
        <v>193</v>
      </c>
      <c r="D19" s="78">
        <v>14</v>
      </c>
      <c r="E19" s="273">
        <f>D19*$E$5/1000</f>
        <v>25.956</v>
      </c>
      <c r="F19" s="332"/>
      <c r="G19" s="83" t="s">
        <v>231</v>
      </c>
      <c r="H19" s="244" t="s">
        <v>241</v>
      </c>
      <c r="I19" s="78">
        <v>5.5</v>
      </c>
      <c r="J19" s="270">
        <f>I19*$J$5/1000</f>
        <v>11.935</v>
      </c>
      <c r="K19" s="360" t="s">
        <v>177</v>
      </c>
      <c r="L19" s="83" t="s">
        <v>237</v>
      </c>
      <c r="M19" s="77" t="s">
        <v>206</v>
      </c>
      <c r="N19" s="78">
        <v>41.5</v>
      </c>
      <c r="O19" s="88">
        <f t="shared" si="1"/>
        <v>90.055</v>
      </c>
      <c r="P19" s="332"/>
      <c r="Q19" s="83" t="s">
        <v>234</v>
      </c>
      <c r="R19" s="172" t="s">
        <v>221</v>
      </c>
      <c r="S19" s="78">
        <v>8</v>
      </c>
      <c r="T19" s="88">
        <f>S19*$T$5/1000</f>
        <v>17.36</v>
      </c>
      <c r="U19" s="359"/>
      <c r="V19" s="131" t="s">
        <v>274</v>
      </c>
      <c r="W19" s="77" t="s">
        <v>271</v>
      </c>
      <c r="X19" s="78">
        <v>1.5</v>
      </c>
      <c r="Y19" s="88">
        <f>X19*$Y$5/1000</f>
        <v>3.255</v>
      </c>
      <c r="Z19" s="95"/>
    </row>
    <row r="20" spans="1:26" s="90" customFormat="1" ht="21" customHeight="1">
      <c r="A20" s="356"/>
      <c r="B20" s="83" t="s">
        <v>231</v>
      </c>
      <c r="C20" s="172" t="s">
        <v>194</v>
      </c>
      <c r="D20" s="78">
        <v>30</v>
      </c>
      <c r="E20" s="273">
        <f>D20*$E$5/1000</f>
        <v>55.62</v>
      </c>
      <c r="F20" s="332"/>
      <c r="G20" s="83" t="s">
        <v>230</v>
      </c>
      <c r="H20" s="244" t="s">
        <v>200</v>
      </c>
      <c r="I20" s="78">
        <v>2.8</v>
      </c>
      <c r="J20" s="270">
        <f>I20*$J$5/1000</f>
        <v>6.076</v>
      </c>
      <c r="K20" s="361"/>
      <c r="L20" s="83" t="s">
        <v>237</v>
      </c>
      <c r="M20" s="77" t="s">
        <v>207</v>
      </c>
      <c r="N20" s="78">
        <v>20</v>
      </c>
      <c r="O20" s="88">
        <f t="shared" si="1"/>
        <v>43.4</v>
      </c>
      <c r="P20" s="332"/>
      <c r="Q20" s="83" t="s">
        <v>242</v>
      </c>
      <c r="R20" s="134" t="s">
        <v>222</v>
      </c>
      <c r="S20" s="135">
        <v>3</v>
      </c>
      <c r="T20" s="85">
        <f>S20*$T$5/1000</f>
        <v>6.51</v>
      </c>
      <c r="U20" s="359"/>
      <c r="V20" s="131"/>
      <c r="W20" s="77"/>
      <c r="X20" s="78"/>
      <c r="Y20" s="85"/>
      <c r="Z20" s="98"/>
    </row>
    <row r="21" spans="1:26" s="90" customFormat="1" ht="21" customHeight="1">
      <c r="A21" s="356"/>
      <c r="B21" s="83"/>
      <c r="C21" s="132"/>
      <c r="D21" s="110"/>
      <c r="E21" s="79"/>
      <c r="F21" s="332"/>
      <c r="G21" s="83"/>
      <c r="H21" s="133"/>
      <c r="I21" s="78"/>
      <c r="J21" s="91"/>
      <c r="K21" s="361"/>
      <c r="L21" s="83" t="s">
        <v>245</v>
      </c>
      <c r="M21" s="77" t="s">
        <v>208</v>
      </c>
      <c r="N21" s="78">
        <v>4.5</v>
      </c>
      <c r="O21" s="88">
        <f t="shared" si="1"/>
        <v>9.765</v>
      </c>
      <c r="P21" s="332"/>
      <c r="Q21" s="83"/>
      <c r="R21" s="180"/>
      <c r="S21" s="250"/>
      <c r="T21" s="85"/>
      <c r="U21" s="359"/>
      <c r="V21" s="131"/>
      <c r="W21" s="137"/>
      <c r="X21" s="138"/>
      <c r="Y21" s="85"/>
      <c r="Z21" s="95"/>
    </row>
    <row r="22" spans="1:26" s="90" customFormat="1" ht="21" customHeight="1">
      <c r="A22" s="356"/>
      <c r="B22" s="128"/>
      <c r="C22" s="139"/>
      <c r="D22" s="78"/>
      <c r="E22" s="79"/>
      <c r="F22" s="332"/>
      <c r="G22" s="128"/>
      <c r="H22" s="140"/>
      <c r="I22" s="141"/>
      <c r="J22" s="91"/>
      <c r="K22" s="361"/>
      <c r="L22" s="83" t="s">
        <v>231</v>
      </c>
      <c r="M22" s="77" t="s">
        <v>209</v>
      </c>
      <c r="N22" s="78">
        <v>18.5</v>
      </c>
      <c r="O22" s="88">
        <f t="shared" si="1"/>
        <v>40.145</v>
      </c>
      <c r="P22" s="332"/>
      <c r="Q22" s="83"/>
      <c r="R22" s="132"/>
      <c r="S22" s="127"/>
      <c r="T22" s="85"/>
      <c r="U22" s="359"/>
      <c r="V22" s="142"/>
      <c r="W22" s="143"/>
      <c r="X22" s="144"/>
      <c r="Y22" s="85"/>
      <c r="Z22" s="75"/>
    </row>
    <row r="23" spans="1:26" s="90" customFormat="1" ht="21" customHeight="1">
      <c r="A23" s="356"/>
      <c r="B23" s="145"/>
      <c r="C23" s="146"/>
      <c r="D23" s="147"/>
      <c r="E23" s="79"/>
      <c r="F23" s="332"/>
      <c r="G23" s="145"/>
      <c r="H23" s="148"/>
      <c r="I23" s="149"/>
      <c r="J23" s="91"/>
      <c r="K23" s="361"/>
      <c r="L23" s="145"/>
      <c r="M23" s="77" t="s">
        <v>210</v>
      </c>
      <c r="N23" s="78"/>
      <c r="O23" s="85"/>
      <c r="P23" s="332"/>
      <c r="Q23" s="83"/>
      <c r="R23" s="136"/>
      <c r="S23" s="110"/>
      <c r="T23" s="85"/>
      <c r="U23" s="359"/>
      <c r="V23" s="142"/>
      <c r="W23" s="143"/>
      <c r="X23" s="144"/>
      <c r="Y23" s="85"/>
      <c r="Z23" s="95"/>
    </row>
    <row r="24" spans="1:26" s="66" customFormat="1" ht="21" customHeight="1">
      <c r="A24" s="357"/>
      <c r="B24" s="150"/>
      <c r="C24" s="123" t="s">
        <v>156</v>
      </c>
      <c r="D24" s="151">
        <f>SUM(D17:D23)</f>
        <v>76.34</v>
      </c>
      <c r="E24" s="118">
        <f>SUM(E17:E23)</f>
        <v>141.53436</v>
      </c>
      <c r="F24" s="332"/>
      <c r="G24" s="150"/>
      <c r="H24" s="123" t="s">
        <v>156</v>
      </c>
      <c r="I24" s="123">
        <f>SUM(I17:I23)</f>
        <v>78.3</v>
      </c>
      <c r="J24" s="126">
        <f>SUM(J17:J22)</f>
        <v>169.91099999999997</v>
      </c>
      <c r="K24" s="362"/>
      <c r="L24" s="150"/>
      <c r="M24" s="123" t="s">
        <v>156</v>
      </c>
      <c r="N24" s="123">
        <f>SUM(N17:N23)</f>
        <v>94.5</v>
      </c>
      <c r="O24" s="126">
        <f>SUM(O19:O22)</f>
        <v>183.36500000000004</v>
      </c>
      <c r="P24" s="332"/>
      <c r="Q24" s="150"/>
      <c r="R24" s="123" t="s">
        <v>156</v>
      </c>
      <c r="S24" s="123">
        <f>SUM(S17:S23)</f>
        <v>80.5</v>
      </c>
      <c r="T24" s="126">
        <f>SUM(T17:T22)</f>
        <v>174.685</v>
      </c>
      <c r="U24" s="359"/>
      <c r="V24" s="152"/>
      <c r="W24" s="123" t="s">
        <v>156</v>
      </c>
      <c r="X24" s="123">
        <f>SUM(X17:X23)</f>
        <v>63.6</v>
      </c>
      <c r="Y24" s="124">
        <f>SUM(Y17:Y23)</f>
        <v>138.012</v>
      </c>
      <c r="Z24" s="94"/>
    </row>
    <row r="25" spans="1:26" s="90" customFormat="1" ht="21" customHeight="1">
      <c r="A25" s="339" t="s">
        <v>157</v>
      </c>
      <c r="B25" s="128" t="s">
        <v>275</v>
      </c>
      <c r="C25" s="153" t="s">
        <v>278</v>
      </c>
      <c r="D25" s="149">
        <v>71.5</v>
      </c>
      <c r="E25" s="267">
        <f>D25*$E$5/1000</f>
        <v>132.561</v>
      </c>
      <c r="F25" s="341" t="s">
        <v>158</v>
      </c>
      <c r="G25" s="142"/>
      <c r="H25" s="153" t="s">
        <v>281</v>
      </c>
      <c r="I25" s="149">
        <v>71.5</v>
      </c>
      <c r="J25" s="270">
        <f>I25*$J$5/1000</f>
        <v>155.155</v>
      </c>
      <c r="K25" s="341"/>
      <c r="L25" s="128"/>
      <c r="M25" s="153"/>
      <c r="N25" s="149"/>
      <c r="O25" s="88"/>
      <c r="P25" s="341"/>
      <c r="Q25" s="142"/>
      <c r="R25" s="153" t="s">
        <v>281</v>
      </c>
      <c r="S25" s="149">
        <v>71.5</v>
      </c>
      <c r="T25" s="270">
        <f>S25*$J$5/1000</f>
        <v>155.155</v>
      </c>
      <c r="U25" s="341" t="s">
        <v>157</v>
      </c>
      <c r="V25" s="128" t="s">
        <v>275</v>
      </c>
      <c r="W25" s="153" t="s">
        <v>278</v>
      </c>
      <c r="X25" s="149">
        <v>71.5</v>
      </c>
      <c r="Y25" s="88">
        <f>X25*$Y$5/1000</f>
        <v>155.155</v>
      </c>
      <c r="Z25" s="154"/>
    </row>
    <row r="26" spans="1:26" s="90" customFormat="1" ht="21" customHeight="1">
      <c r="A26" s="340"/>
      <c r="B26" s="128" t="s">
        <v>263</v>
      </c>
      <c r="C26" s="155" t="s">
        <v>276</v>
      </c>
      <c r="D26" s="156">
        <v>0.5</v>
      </c>
      <c r="E26" s="267">
        <f>D26*$E$5/1000</f>
        <v>0.927</v>
      </c>
      <c r="F26" s="342"/>
      <c r="G26" s="142" t="s">
        <v>263</v>
      </c>
      <c r="H26" s="92" t="s">
        <v>277</v>
      </c>
      <c r="I26" s="149">
        <v>0.5</v>
      </c>
      <c r="J26" s="270">
        <f>I26*$J$5/1000</f>
        <v>1.085</v>
      </c>
      <c r="K26" s="342"/>
      <c r="L26" s="128"/>
      <c r="M26" s="153"/>
      <c r="N26" s="149"/>
      <c r="O26" s="88"/>
      <c r="P26" s="342"/>
      <c r="Q26" s="142" t="s">
        <v>263</v>
      </c>
      <c r="R26" s="92" t="s">
        <v>276</v>
      </c>
      <c r="S26" s="149">
        <v>0.5</v>
      </c>
      <c r="T26" s="270">
        <f>S26*$J$5/1000</f>
        <v>1.085</v>
      </c>
      <c r="U26" s="341"/>
      <c r="V26" s="128" t="s">
        <v>263</v>
      </c>
      <c r="W26" s="155" t="s">
        <v>276</v>
      </c>
      <c r="X26" s="156">
        <v>0.5</v>
      </c>
      <c r="Y26" s="88">
        <f>X26*$Y$5/1000</f>
        <v>1.085</v>
      </c>
      <c r="Z26" s="157"/>
    </row>
    <row r="27" spans="1:26" s="90" customFormat="1" ht="21" customHeight="1">
      <c r="A27" s="340"/>
      <c r="B27" s="83"/>
      <c r="C27" s="153"/>
      <c r="D27" s="268"/>
      <c r="E27" s="269"/>
      <c r="F27" s="342"/>
      <c r="G27" s="131"/>
      <c r="H27" s="148"/>
      <c r="I27" s="149"/>
      <c r="J27" s="85"/>
      <c r="K27" s="342"/>
      <c r="L27" s="131"/>
      <c r="M27" s="153"/>
      <c r="N27" s="149"/>
      <c r="O27" s="85"/>
      <c r="P27" s="342"/>
      <c r="Q27" s="131"/>
      <c r="R27" s="148"/>
      <c r="S27" s="149"/>
      <c r="T27" s="85"/>
      <c r="U27" s="341"/>
      <c r="V27" s="131"/>
      <c r="W27" s="148"/>
      <c r="X27" s="149"/>
      <c r="Y27" s="85"/>
      <c r="Z27" s="159"/>
    </row>
    <row r="28" spans="1:26" s="90" customFormat="1" ht="21" customHeight="1">
      <c r="A28" s="340"/>
      <c r="B28" s="128"/>
      <c r="C28" s="158"/>
      <c r="D28" s="160"/>
      <c r="E28" s="79"/>
      <c r="F28" s="342"/>
      <c r="G28" s="128"/>
      <c r="H28" s="161"/>
      <c r="I28" s="160"/>
      <c r="J28" s="162"/>
      <c r="K28" s="342"/>
      <c r="L28" s="128"/>
      <c r="M28" s="163"/>
      <c r="N28" s="164"/>
      <c r="O28" s="85"/>
      <c r="P28" s="342"/>
      <c r="Q28" s="128"/>
      <c r="R28" s="165"/>
      <c r="S28" s="149"/>
      <c r="T28" s="85"/>
      <c r="U28" s="341"/>
      <c r="V28" s="142"/>
      <c r="W28" s="163"/>
      <c r="X28" s="164"/>
      <c r="Y28" s="85"/>
      <c r="Z28" s="157"/>
    </row>
    <row r="29" spans="1:26" s="90" customFormat="1" ht="21" customHeight="1">
      <c r="A29" s="340"/>
      <c r="B29" s="128"/>
      <c r="C29" s="148"/>
      <c r="D29" s="166"/>
      <c r="E29" s="149"/>
      <c r="F29" s="342"/>
      <c r="G29" s="128"/>
      <c r="H29" s="161"/>
      <c r="I29" s="160"/>
      <c r="J29" s="162"/>
      <c r="K29" s="342"/>
      <c r="L29" s="128"/>
      <c r="M29" s="167"/>
      <c r="N29" s="168"/>
      <c r="O29" s="168"/>
      <c r="P29" s="342"/>
      <c r="Q29" s="128"/>
      <c r="R29" s="169"/>
      <c r="S29" s="149"/>
      <c r="T29" s="85"/>
      <c r="U29" s="341"/>
      <c r="V29" s="142"/>
      <c r="W29" s="167"/>
      <c r="X29" s="168"/>
      <c r="Y29" s="149"/>
      <c r="Z29" s="157"/>
    </row>
    <row r="30" spans="1:26" s="66" customFormat="1" ht="21" customHeight="1">
      <c r="A30" s="340"/>
      <c r="B30" s="115"/>
      <c r="C30" s="116" t="s">
        <v>155</v>
      </c>
      <c r="D30" s="117">
        <f>SUM(D24:D29)</f>
        <v>148.34</v>
      </c>
      <c r="E30" s="118">
        <f>SUM(E25:E28)</f>
        <v>133.488</v>
      </c>
      <c r="F30" s="342"/>
      <c r="G30" s="115"/>
      <c r="H30" s="123" t="s">
        <v>155</v>
      </c>
      <c r="I30" s="123">
        <f>SUM(I25:I29)</f>
        <v>72</v>
      </c>
      <c r="J30" s="126">
        <f>SUM(J25:J29)</f>
        <v>156.24</v>
      </c>
      <c r="K30" s="342"/>
      <c r="L30" s="115"/>
      <c r="M30" s="123" t="s">
        <v>155</v>
      </c>
      <c r="N30" s="123">
        <f>SUM(N25:N29)</f>
        <v>0</v>
      </c>
      <c r="O30" s="126">
        <f>SUM(O25:O29)</f>
        <v>0</v>
      </c>
      <c r="P30" s="342"/>
      <c r="Q30" s="115"/>
      <c r="R30" s="123" t="s">
        <v>155</v>
      </c>
      <c r="S30" s="123">
        <f>SUM(S25:S29)</f>
        <v>72</v>
      </c>
      <c r="T30" s="126">
        <f>SUM(T25:T29)</f>
        <v>156.24</v>
      </c>
      <c r="U30" s="341"/>
      <c r="V30" s="125"/>
      <c r="W30" s="123" t="s">
        <v>155</v>
      </c>
      <c r="X30" s="123">
        <f>SUM(X25:X29)</f>
        <v>72</v>
      </c>
      <c r="Y30" s="170">
        <f>SUM(Y25:Y29)</f>
        <v>156.24</v>
      </c>
      <c r="Z30" s="157"/>
    </row>
    <row r="31" spans="1:26" s="90" customFormat="1" ht="21" customHeight="1">
      <c r="A31" s="339" t="s">
        <v>173</v>
      </c>
      <c r="B31" s="83" t="s">
        <v>231</v>
      </c>
      <c r="C31" s="77" t="s">
        <v>235</v>
      </c>
      <c r="D31" s="78">
        <v>14</v>
      </c>
      <c r="E31" s="273">
        <f>D31*$E$5/1000</f>
        <v>25.956</v>
      </c>
      <c r="F31" s="332" t="s">
        <v>175</v>
      </c>
      <c r="G31" s="131" t="s">
        <v>242</v>
      </c>
      <c r="H31" s="77" t="s">
        <v>201</v>
      </c>
      <c r="I31" s="78">
        <v>1</v>
      </c>
      <c r="J31" s="270">
        <f>I31*$J$5/1000</f>
        <v>2.17</v>
      </c>
      <c r="K31" s="341" t="s">
        <v>178</v>
      </c>
      <c r="L31" s="83" t="s">
        <v>231</v>
      </c>
      <c r="M31" s="245" t="s">
        <v>211</v>
      </c>
      <c r="N31" s="78">
        <v>8</v>
      </c>
      <c r="O31" s="88">
        <f>N31*$O$5/1000</f>
        <v>17.36</v>
      </c>
      <c r="P31" s="341" t="s">
        <v>182</v>
      </c>
      <c r="Q31" s="83" t="s">
        <v>249</v>
      </c>
      <c r="R31" s="77" t="s">
        <v>213</v>
      </c>
      <c r="S31" s="78">
        <v>110</v>
      </c>
      <c r="T31" s="271">
        <f>S31*$T$5/1000/6</f>
        <v>39.78333333333333</v>
      </c>
      <c r="U31" s="332" t="s">
        <v>184</v>
      </c>
      <c r="V31" s="131" t="s">
        <v>231</v>
      </c>
      <c r="W31" s="77" t="s">
        <v>294</v>
      </c>
      <c r="X31" s="78">
        <v>30</v>
      </c>
      <c r="Y31" s="88">
        <f>X31*$Y$5/1000</f>
        <v>65.1</v>
      </c>
      <c r="Z31" s="157"/>
    </row>
    <row r="32" spans="1:26" s="90" customFormat="1" ht="21" customHeight="1">
      <c r="A32" s="343"/>
      <c r="B32" s="83" t="s">
        <v>234</v>
      </c>
      <c r="C32" s="77" t="s">
        <v>195</v>
      </c>
      <c r="D32" s="78">
        <v>3</v>
      </c>
      <c r="E32" s="273">
        <f>D32*$E$5/1000</f>
        <v>5.562</v>
      </c>
      <c r="F32" s="332"/>
      <c r="G32" s="131" t="s">
        <v>243</v>
      </c>
      <c r="H32" s="77" t="s">
        <v>202</v>
      </c>
      <c r="I32" s="78">
        <v>10</v>
      </c>
      <c r="J32" s="270">
        <f>I32*$J$5/1000</f>
        <v>21.7</v>
      </c>
      <c r="K32" s="341"/>
      <c r="L32" s="83" t="s">
        <v>234</v>
      </c>
      <c r="M32" s="246" t="s">
        <v>194</v>
      </c>
      <c r="N32" s="78">
        <v>16</v>
      </c>
      <c r="O32" s="88">
        <f>N32*$O$5/1000</f>
        <v>34.72</v>
      </c>
      <c r="P32" s="341"/>
      <c r="Q32" s="83" t="s">
        <v>230</v>
      </c>
      <c r="R32" s="99" t="s">
        <v>214</v>
      </c>
      <c r="S32" s="247"/>
      <c r="T32" s="85">
        <f>S32*$T$5/1000</f>
        <v>0</v>
      </c>
      <c r="U32" s="332"/>
      <c r="V32" s="131" t="s">
        <v>240</v>
      </c>
      <c r="W32" s="77" t="s">
        <v>203</v>
      </c>
      <c r="X32" s="78">
        <v>1</v>
      </c>
      <c r="Y32" s="88">
        <f>X32*$Y$5/1000</f>
        <v>2.17</v>
      </c>
      <c r="Z32" s="157"/>
    </row>
    <row r="33" spans="1:26" s="90" customFormat="1" ht="21" customHeight="1">
      <c r="A33" s="343"/>
      <c r="B33" s="83" t="s">
        <v>237</v>
      </c>
      <c r="C33" s="77" t="s">
        <v>236</v>
      </c>
      <c r="D33" s="78">
        <v>15</v>
      </c>
      <c r="E33" s="255">
        <f>D33*$E$5/1000/5</f>
        <v>5.561999999999999</v>
      </c>
      <c r="F33" s="332"/>
      <c r="G33" s="83" t="s">
        <v>240</v>
      </c>
      <c r="H33" s="77" t="s">
        <v>203</v>
      </c>
      <c r="I33" s="78">
        <v>1</v>
      </c>
      <c r="J33" s="270">
        <f>I33*$J$5/1000</f>
        <v>2.17</v>
      </c>
      <c r="K33" s="341"/>
      <c r="L33" s="83" t="s">
        <v>246</v>
      </c>
      <c r="M33" s="246" t="s">
        <v>212</v>
      </c>
      <c r="N33" s="78">
        <v>5</v>
      </c>
      <c r="O33" s="88">
        <f>N33*$O$5/1000</f>
        <v>10.85</v>
      </c>
      <c r="P33" s="341"/>
      <c r="Q33" s="83"/>
      <c r="R33" s="77"/>
      <c r="S33" s="78"/>
      <c r="T33" s="85"/>
      <c r="U33" s="332"/>
      <c r="V33" s="131" t="s">
        <v>240</v>
      </c>
      <c r="W33" s="77" t="s">
        <v>223</v>
      </c>
      <c r="X33" s="78">
        <v>2.5</v>
      </c>
      <c r="Y33" s="88">
        <f>X33*$Y$5/1000</f>
        <v>5.425</v>
      </c>
      <c r="Z33" s="175"/>
    </row>
    <row r="34" spans="1:26" s="90" customFormat="1" ht="21" customHeight="1">
      <c r="A34" s="343"/>
      <c r="B34" s="121" t="s">
        <v>239</v>
      </c>
      <c r="C34" s="77" t="s">
        <v>238</v>
      </c>
      <c r="D34" s="78">
        <v>2.5</v>
      </c>
      <c r="E34" s="273">
        <f>D34*$E$5/1000</f>
        <v>4.635</v>
      </c>
      <c r="F34" s="332"/>
      <c r="G34" s="108"/>
      <c r="H34" s="77"/>
      <c r="I34" s="78"/>
      <c r="J34" s="91"/>
      <c r="K34" s="341"/>
      <c r="L34" s="108" t="s">
        <v>231</v>
      </c>
      <c r="M34" s="246" t="s">
        <v>188</v>
      </c>
      <c r="N34" s="100">
        <v>4.5</v>
      </c>
      <c r="O34" s="88">
        <f>N34*$O$5/1000</f>
        <v>9.765</v>
      </c>
      <c r="P34" s="341"/>
      <c r="Q34" s="108"/>
      <c r="R34" s="77"/>
      <c r="S34" s="78"/>
      <c r="T34" s="88"/>
      <c r="U34" s="332"/>
      <c r="V34" s="176"/>
      <c r="W34" s="172"/>
      <c r="X34" s="173"/>
      <c r="Y34" s="85"/>
      <c r="Z34" s="177"/>
    </row>
    <row r="35" spans="1:26" s="90" customFormat="1" ht="21" customHeight="1">
      <c r="A35" s="343"/>
      <c r="B35" s="121"/>
      <c r="C35" s="375" t="s">
        <v>273</v>
      </c>
      <c r="D35" s="376"/>
      <c r="E35" s="377"/>
      <c r="F35" s="332"/>
      <c r="G35" s="108"/>
      <c r="H35" s="178"/>
      <c r="I35" s="179"/>
      <c r="J35" s="91"/>
      <c r="K35" s="341"/>
      <c r="L35" s="108" t="s">
        <v>286</v>
      </c>
      <c r="M35" s="77" t="s">
        <v>287</v>
      </c>
      <c r="N35" s="78">
        <v>2.5</v>
      </c>
      <c r="O35" s="88">
        <f>N35*$O$5/1000</f>
        <v>5.425</v>
      </c>
      <c r="P35" s="341"/>
      <c r="Q35" s="108"/>
      <c r="R35" s="77"/>
      <c r="S35" s="78"/>
      <c r="T35" s="85"/>
      <c r="U35" s="332"/>
      <c r="V35" s="176"/>
      <c r="W35" s="180"/>
      <c r="X35" s="181"/>
      <c r="Y35" s="85"/>
      <c r="Z35" s="159"/>
    </row>
    <row r="36" spans="1:26" s="90" customFormat="1" ht="21" customHeight="1">
      <c r="A36" s="343"/>
      <c r="B36" s="128"/>
      <c r="C36" s="261" t="s">
        <v>291</v>
      </c>
      <c r="D36" s="262"/>
      <c r="E36" s="278">
        <v>145</v>
      </c>
      <c r="F36" s="332"/>
      <c r="G36" s="128"/>
      <c r="H36" s="165"/>
      <c r="I36" s="149"/>
      <c r="J36" s="91"/>
      <c r="K36" s="341"/>
      <c r="L36" s="128"/>
      <c r="M36" s="105"/>
      <c r="N36" s="182"/>
      <c r="O36" s="85"/>
      <c r="P36" s="341"/>
      <c r="Q36" s="128"/>
      <c r="R36" s="77"/>
      <c r="S36" s="78"/>
      <c r="T36" s="85"/>
      <c r="U36" s="332"/>
      <c r="V36" s="142"/>
      <c r="W36" s="172"/>
      <c r="X36" s="173"/>
      <c r="Y36" s="85"/>
      <c r="Z36" s="183"/>
    </row>
    <row r="37" spans="1:26" s="90" customFormat="1" ht="21" customHeight="1">
      <c r="A37" s="343"/>
      <c r="B37" s="128"/>
      <c r="C37" s="261" t="s">
        <v>292</v>
      </c>
      <c r="D37" s="264"/>
      <c r="E37" s="263">
        <v>145</v>
      </c>
      <c r="F37" s="332"/>
      <c r="G37" s="128"/>
      <c r="H37" s="165"/>
      <c r="I37" s="149"/>
      <c r="J37" s="88"/>
      <c r="K37" s="341"/>
      <c r="L37" s="128"/>
      <c r="M37" s="165"/>
      <c r="N37" s="149"/>
      <c r="O37" s="149"/>
      <c r="P37" s="341"/>
      <c r="Q37" s="128"/>
      <c r="R37" s="77"/>
      <c r="S37" s="78"/>
      <c r="T37" s="85"/>
      <c r="U37" s="332"/>
      <c r="V37" s="142"/>
      <c r="W37" s="165"/>
      <c r="X37" s="149"/>
      <c r="Y37" s="85"/>
      <c r="Z37" s="159"/>
    </row>
    <row r="38" spans="1:26" s="90" customFormat="1" ht="21" customHeight="1">
      <c r="A38" s="343"/>
      <c r="B38" s="128"/>
      <c r="C38" s="265" t="s">
        <v>293</v>
      </c>
      <c r="D38" s="264"/>
      <c r="E38" s="263">
        <v>145</v>
      </c>
      <c r="F38" s="332"/>
      <c r="G38" s="128"/>
      <c r="H38" s="165"/>
      <c r="I38" s="149"/>
      <c r="J38" s="184"/>
      <c r="K38" s="341"/>
      <c r="L38" s="128"/>
      <c r="M38" s="185"/>
      <c r="N38" s="186"/>
      <c r="O38" s="187"/>
      <c r="P38" s="341"/>
      <c r="Q38" s="128"/>
      <c r="R38" s="149"/>
      <c r="S38" s="149"/>
      <c r="T38" s="149"/>
      <c r="U38" s="332"/>
      <c r="V38" s="142"/>
      <c r="W38" s="165"/>
      <c r="X38" s="149"/>
      <c r="Y38" s="149"/>
      <c r="Z38" s="159"/>
    </row>
    <row r="39" spans="1:26" s="66" customFormat="1" ht="21.75" customHeight="1">
      <c r="A39" s="344"/>
      <c r="B39" s="150"/>
      <c r="C39" s="123" t="s">
        <v>156</v>
      </c>
      <c r="D39" s="123">
        <f>SUM(D31:D38)</f>
        <v>34.5</v>
      </c>
      <c r="E39" s="118">
        <f>SUM(E33:E37)</f>
        <v>300.197</v>
      </c>
      <c r="F39" s="332"/>
      <c r="G39" s="150"/>
      <c r="H39" s="123" t="s">
        <v>156</v>
      </c>
      <c r="I39" s="123">
        <f>SUM(I31:I38)</f>
        <v>12</v>
      </c>
      <c r="J39" s="126">
        <f>SUM(J31:J38)</f>
        <v>26.04</v>
      </c>
      <c r="K39" s="341"/>
      <c r="L39" s="150"/>
      <c r="M39" s="123" t="s">
        <v>156</v>
      </c>
      <c r="N39" s="123">
        <f>SUM(N31:N38)</f>
        <v>36</v>
      </c>
      <c r="O39" s="126">
        <f>SUM(O31:O38)</f>
        <v>78.11999999999999</v>
      </c>
      <c r="P39" s="341"/>
      <c r="Q39" s="150"/>
      <c r="R39" s="123" t="s">
        <v>156</v>
      </c>
      <c r="S39" s="123">
        <f>SUM(S31:S38)</f>
        <v>110</v>
      </c>
      <c r="T39" s="126">
        <f>SUM(T31:T38)</f>
        <v>39.78333333333333</v>
      </c>
      <c r="U39" s="332"/>
      <c r="V39" s="152"/>
      <c r="W39" s="123" t="s">
        <v>156</v>
      </c>
      <c r="X39" s="123">
        <f>SUM(X31:X38)</f>
        <v>33.5</v>
      </c>
      <c r="Y39" s="124">
        <f>SUM(Y31:Y38)</f>
        <v>72.695</v>
      </c>
      <c r="Z39" s="188"/>
    </row>
    <row r="40" spans="1:26" s="201" customFormat="1" ht="26.25" customHeight="1" thickBot="1">
      <c r="A40" s="189"/>
      <c r="B40" s="334" t="s">
        <v>160</v>
      </c>
      <c r="C40" s="335"/>
      <c r="D40" s="190"/>
      <c r="E40" s="191">
        <f>E5</f>
        <v>1854</v>
      </c>
      <c r="F40" s="192"/>
      <c r="G40" s="193"/>
      <c r="H40" s="193"/>
      <c r="I40" s="194"/>
      <c r="J40" s="191"/>
      <c r="K40" s="192"/>
      <c r="L40" s="195"/>
      <c r="M40" s="196"/>
      <c r="N40" s="195"/>
      <c r="O40" s="197">
        <f>N40*O5/1000</f>
        <v>0</v>
      </c>
      <c r="P40" s="198"/>
      <c r="Q40" s="334" t="s">
        <v>160</v>
      </c>
      <c r="R40" s="335"/>
      <c r="S40" s="190"/>
      <c r="T40" s="191">
        <f>T5</f>
        <v>2170</v>
      </c>
      <c r="U40" s="199"/>
      <c r="V40" s="195" t="s">
        <v>161</v>
      </c>
      <c r="W40" s="196" t="s">
        <v>162</v>
      </c>
      <c r="X40" s="195">
        <v>22</v>
      </c>
      <c r="Y40" s="197">
        <f>X40*950/1000</f>
        <v>20.9</v>
      </c>
      <c r="Z40" s="200"/>
    </row>
    <row r="41" spans="1:26" s="66" customFormat="1" ht="16.5" customHeight="1">
      <c r="A41" s="336" t="s">
        <v>163</v>
      </c>
      <c r="B41" s="202"/>
      <c r="C41" s="203" t="s">
        <v>164</v>
      </c>
      <c r="D41" s="204"/>
      <c r="E41" s="205">
        <v>4.5</v>
      </c>
      <c r="F41" s="331" t="s">
        <v>163</v>
      </c>
      <c r="G41" s="202"/>
      <c r="H41" s="203" t="s">
        <v>164</v>
      </c>
      <c r="I41" s="204"/>
      <c r="J41" s="205">
        <v>4.5</v>
      </c>
      <c r="K41" s="331" t="s">
        <v>163</v>
      </c>
      <c r="L41" s="202"/>
      <c r="M41" s="203" t="s">
        <v>164</v>
      </c>
      <c r="N41" s="204"/>
      <c r="O41" s="205">
        <v>4.5</v>
      </c>
      <c r="P41" s="331" t="s">
        <v>163</v>
      </c>
      <c r="Q41" s="202"/>
      <c r="R41" s="203" t="s">
        <v>164</v>
      </c>
      <c r="S41" s="204"/>
      <c r="T41" s="205">
        <v>4.2</v>
      </c>
      <c r="U41" s="331" t="s">
        <v>163</v>
      </c>
      <c r="V41" s="206"/>
      <c r="W41" s="203" t="s">
        <v>164</v>
      </c>
      <c r="X41" s="204"/>
      <c r="Y41" s="205">
        <v>5</v>
      </c>
      <c r="Z41" s="207"/>
    </row>
    <row r="42" spans="1:26" s="66" customFormat="1" ht="16.5" customHeight="1">
      <c r="A42" s="337"/>
      <c r="B42" s="83"/>
      <c r="C42" s="208" t="s">
        <v>165</v>
      </c>
      <c r="D42" s="209"/>
      <c r="E42" s="210">
        <v>1.2</v>
      </c>
      <c r="F42" s="332"/>
      <c r="G42" s="83"/>
      <c r="H42" s="208" t="s">
        <v>165</v>
      </c>
      <c r="I42" s="209"/>
      <c r="J42" s="210">
        <v>2</v>
      </c>
      <c r="K42" s="332"/>
      <c r="L42" s="83"/>
      <c r="M42" s="208" t="s">
        <v>165</v>
      </c>
      <c r="N42" s="209"/>
      <c r="O42" s="210">
        <v>1</v>
      </c>
      <c r="P42" s="332"/>
      <c r="Q42" s="83"/>
      <c r="R42" s="208" t="s">
        <v>165</v>
      </c>
      <c r="S42" s="209"/>
      <c r="T42" s="210">
        <v>1.5</v>
      </c>
      <c r="U42" s="332"/>
      <c r="V42" s="211"/>
      <c r="W42" s="208" t="s">
        <v>165</v>
      </c>
      <c r="X42" s="209"/>
      <c r="Y42" s="210">
        <v>1</v>
      </c>
      <c r="Z42" s="212"/>
    </row>
    <row r="43" spans="1:26" s="66" customFormat="1" ht="16.5" customHeight="1">
      <c r="A43" s="337"/>
      <c r="B43" s="83"/>
      <c r="C43" s="208" t="s">
        <v>166</v>
      </c>
      <c r="D43" s="209"/>
      <c r="E43" s="210">
        <v>1</v>
      </c>
      <c r="F43" s="332"/>
      <c r="G43" s="83"/>
      <c r="H43" s="208" t="s">
        <v>166</v>
      </c>
      <c r="I43" s="209"/>
      <c r="J43" s="210"/>
      <c r="K43" s="332"/>
      <c r="L43" s="83"/>
      <c r="M43" s="208" t="s">
        <v>166</v>
      </c>
      <c r="N43" s="209"/>
      <c r="O43" s="210"/>
      <c r="P43" s="332"/>
      <c r="Q43" s="83"/>
      <c r="R43" s="208" t="s">
        <v>166</v>
      </c>
      <c r="S43" s="209"/>
      <c r="T43" s="210">
        <v>1</v>
      </c>
      <c r="U43" s="332"/>
      <c r="V43" s="211"/>
      <c r="W43" s="208" t="s">
        <v>166</v>
      </c>
      <c r="X43" s="209"/>
      <c r="Y43" s="210"/>
      <c r="Z43" s="212"/>
    </row>
    <row r="44" spans="1:26" s="66" customFormat="1" ht="16.5" customHeight="1">
      <c r="A44" s="337"/>
      <c r="B44" s="83"/>
      <c r="C44" s="208" t="s">
        <v>167</v>
      </c>
      <c r="D44" s="209"/>
      <c r="E44" s="210">
        <v>2.5</v>
      </c>
      <c r="F44" s="332"/>
      <c r="G44" s="83"/>
      <c r="H44" s="208" t="s">
        <v>167</v>
      </c>
      <c r="I44" s="209"/>
      <c r="J44" s="210">
        <v>3</v>
      </c>
      <c r="K44" s="332"/>
      <c r="L44" s="83"/>
      <c r="M44" s="208" t="s">
        <v>167</v>
      </c>
      <c r="N44" s="209"/>
      <c r="O44" s="210">
        <v>2.5</v>
      </c>
      <c r="P44" s="332"/>
      <c r="Q44" s="83"/>
      <c r="R44" s="208" t="s">
        <v>167</v>
      </c>
      <c r="S44" s="209"/>
      <c r="T44" s="210">
        <v>2.5</v>
      </c>
      <c r="U44" s="332"/>
      <c r="V44" s="211"/>
      <c r="W44" s="208" t="s">
        <v>167</v>
      </c>
      <c r="X44" s="209"/>
      <c r="Y44" s="210">
        <v>2.5</v>
      </c>
      <c r="Z44" s="212"/>
    </row>
    <row r="45" spans="1:26" s="66" customFormat="1" ht="16.5" customHeight="1">
      <c r="A45" s="337"/>
      <c r="B45" s="83"/>
      <c r="C45" s="208" t="s">
        <v>168</v>
      </c>
      <c r="D45" s="209"/>
      <c r="E45" s="210">
        <v>3</v>
      </c>
      <c r="F45" s="332"/>
      <c r="G45" s="83"/>
      <c r="H45" s="208" t="s">
        <v>168</v>
      </c>
      <c r="I45" s="209"/>
      <c r="J45" s="210">
        <v>2</v>
      </c>
      <c r="K45" s="332"/>
      <c r="L45" s="83"/>
      <c r="M45" s="208" t="s">
        <v>168</v>
      </c>
      <c r="N45" s="209"/>
      <c r="O45" s="210">
        <v>2.3</v>
      </c>
      <c r="P45" s="332"/>
      <c r="Q45" s="83"/>
      <c r="R45" s="208" t="s">
        <v>168</v>
      </c>
      <c r="S45" s="209"/>
      <c r="T45" s="210">
        <v>2</v>
      </c>
      <c r="U45" s="332"/>
      <c r="V45" s="211"/>
      <c r="W45" s="208" t="s">
        <v>168</v>
      </c>
      <c r="X45" s="209"/>
      <c r="Y45" s="210">
        <v>3</v>
      </c>
      <c r="Z45" s="212"/>
    </row>
    <row r="46" spans="1:26" s="66" customFormat="1" ht="16.5" customHeight="1" thickBot="1">
      <c r="A46" s="338"/>
      <c r="B46" s="213"/>
      <c r="C46" s="214" t="s">
        <v>163</v>
      </c>
      <c r="D46" s="215"/>
      <c r="E46" s="216">
        <f>E41*70+E42*25+E43*60+E44*83+E45*45</f>
        <v>747.5</v>
      </c>
      <c r="F46" s="333"/>
      <c r="G46" s="213"/>
      <c r="H46" s="214" t="s">
        <v>163</v>
      </c>
      <c r="I46" s="215"/>
      <c r="J46" s="216">
        <f>J41*70+J42*25+J43*60+J44*83+J45*45</f>
        <v>704</v>
      </c>
      <c r="K46" s="333"/>
      <c r="L46" s="213"/>
      <c r="M46" s="214" t="s">
        <v>163</v>
      </c>
      <c r="N46" s="215"/>
      <c r="O46" s="216">
        <f>O41*70+O42*25+O43*120+O44*83+O45*45</f>
        <v>651</v>
      </c>
      <c r="P46" s="333"/>
      <c r="Q46" s="213"/>
      <c r="R46" s="214" t="s">
        <v>163</v>
      </c>
      <c r="S46" s="215"/>
      <c r="T46" s="216">
        <f>T41*70+T42*25+T43*60+T44*83+T45*45</f>
        <v>689</v>
      </c>
      <c r="U46" s="333"/>
      <c r="V46" s="217"/>
      <c r="W46" s="214" t="s">
        <v>163</v>
      </c>
      <c r="X46" s="215"/>
      <c r="Y46" s="216">
        <f>Y41*70+Y42*25+Y43*60+Y44*83+Y45*45</f>
        <v>717.5</v>
      </c>
      <c r="Z46" s="218"/>
    </row>
    <row r="47" spans="1:26" s="230" customFormat="1" ht="21" customHeight="1">
      <c r="A47" s="219" t="s">
        <v>169</v>
      </c>
      <c r="B47" s="220"/>
      <c r="C47" s="221"/>
      <c r="D47" s="222"/>
      <c r="E47" s="223"/>
      <c r="F47" s="223"/>
      <c r="G47" s="220"/>
      <c r="H47" s="224"/>
      <c r="I47" s="224"/>
      <c r="J47" s="224"/>
      <c r="K47" s="225"/>
      <c r="L47" s="220"/>
      <c r="M47" s="225"/>
      <c r="N47" s="225"/>
      <c r="O47" s="225"/>
      <c r="P47" s="225"/>
      <c r="Q47" s="220"/>
      <c r="R47" s="225"/>
      <c r="S47" s="225"/>
      <c r="T47" s="225"/>
      <c r="U47" s="226"/>
      <c r="V47" s="227"/>
      <c r="W47" s="226"/>
      <c r="X47" s="226"/>
      <c r="Y47" s="228"/>
      <c r="Z47" s="229"/>
    </row>
    <row r="48" spans="1:26" ht="19.5" customHeight="1" thickBot="1">
      <c r="A48" s="231" t="s">
        <v>170</v>
      </c>
      <c r="B48" s="232"/>
      <c r="C48" s="233"/>
      <c r="D48" s="234"/>
      <c r="E48" s="234"/>
      <c r="F48" s="234"/>
      <c r="G48" s="232"/>
      <c r="H48" s="234"/>
      <c r="I48" s="234"/>
      <c r="J48" s="234"/>
      <c r="K48" s="234"/>
      <c r="L48" s="232"/>
      <c r="M48" s="234"/>
      <c r="N48" s="234"/>
      <c r="O48" s="235"/>
      <c r="P48" s="234"/>
      <c r="Q48" s="232"/>
      <c r="R48" s="234"/>
      <c r="S48" s="235"/>
      <c r="T48" s="234"/>
      <c r="U48" s="234"/>
      <c r="V48" s="236"/>
      <c r="W48" s="234"/>
      <c r="X48" s="235"/>
      <c r="Y48" s="237"/>
      <c r="Z48" s="238"/>
    </row>
  </sheetData>
  <sheetProtection/>
  <mergeCells count="48">
    <mergeCell ref="A1:T1"/>
    <mergeCell ref="A2:T2"/>
    <mergeCell ref="A3:Y3"/>
    <mergeCell ref="A4:A6"/>
    <mergeCell ref="B4:E4"/>
    <mergeCell ref="F4:F7"/>
    <mergeCell ref="G4:J4"/>
    <mergeCell ref="K4:K6"/>
    <mergeCell ref="L4:O4"/>
    <mergeCell ref="P4:P7"/>
    <mergeCell ref="Q4:T4"/>
    <mergeCell ref="U4:U6"/>
    <mergeCell ref="V4:Y4"/>
    <mergeCell ref="B5:D5"/>
    <mergeCell ref="G5:I5"/>
    <mergeCell ref="L5:N5"/>
    <mergeCell ref="Q5:S5"/>
    <mergeCell ref="V5:X5"/>
    <mergeCell ref="M6:O6"/>
    <mergeCell ref="A7:A16"/>
    <mergeCell ref="K7:K18"/>
    <mergeCell ref="U7:U16"/>
    <mergeCell ref="F8:F16"/>
    <mergeCell ref="P8:P16"/>
    <mergeCell ref="A17:A24"/>
    <mergeCell ref="F17:F24"/>
    <mergeCell ref="P17:P24"/>
    <mergeCell ref="U17:U24"/>
    <mergeCell ref="K19:K24"/>
    <mergeCell ref="K25:K30"/>
    <mergeCell ref="P25:P30"/>
    <mergeCell ref="U25:U30"/>
    <mergeCell ref="A31:A39"/>
    <mergeCell ref="F31:F39"/>
    <mergeCell ref="K31:K39"/>
    <mergeCell ref="P31:P39"/>
    <mergeCell ref="U31:U39"/>
    <mergeCell ref="C35:E35"/>
    <mergeCell ref="C13:E13"/>
    <mergeCell ref="U41:U46"/>
    <mergeCell ref="B40:C40"/>
    <mergeCell ref="Q40:R40"/>
    <mergeCell ref="A41:A46"/>
    <mergeCell ref="F41:F46"/>
    <mergeCell ref="K41:K46"/>
    <mergeCell ref="P41:P46"/>
    <mergeCell ref="A25:A30"/>
    <mergeCell ref="F25:F30"/>
  </mergeCells>
  <printOptions horizontalCentered="1"/>
  <pageMargins left="0" right="0" top="0.15748031496062992" bottom="0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2014-08-27T11:15:41Z</cp:lastPrinted>
  <dcterms:created xsi:type="dcterms:W3CDTF">2010-01-07T06:37:54Z</dcterms:created>
  <dcterms:modified xsi:type="dcterms:W3CDTF">2014-09-01T07:22:32Z</dcterms:modified>
  <cp:category/>
  <cp:version/>
  <cp:contentType/>
  <cp:contentStatus/>
</cp:coreProperties>
</file>