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4040" windowHeight="4425" tabRatio="895" activeTab="0"/>
  </bookViews>
  <sheets>
    <sheet name="16" sheetId="1" r:id="rId1"/>
  </sheets>
  <definedNames>
    <definedName name="_xlnm.Print_Area" localSheetId="0">'16'!$A$1:$Z$49</definedName>
  </definedNames>
  <calcPr fullCalcOnLoad="1"/>
</workbook>
</file>

<file path=xl/sharedStrings.xml><?xml version="1.0" encoding="utf-8"?>
<sst xmlns="http://schemas.openxmlformats.org/spreadsheetml/2006/main" count="283" uniqueCount="169">
  <si>
    <t>水果</t>
  </si>
  <si>
    <t>全穀根莖類</t>
  </si>
  <si>
    <t>蔬菜類</t>
  </si>
  <si>
    <t>水果類</t>
  </si>
  <si>
    <t>豆魚肉蛋類</t>
  </si>
  <si>
    <t>油脂堅果種子類</t>
  </si>
  <si>
    <t>食材</t>
  </si>
  <si>
    <t>單量(g)</t>
  </si>
  <si>
    <t>數量</t>
  </si>
  <si>
    <t>熱量</t>
  </si>
  <si>
    <t>米食</t>
  </si>
  <si>
    <t>用餐人數</t>
  </si>
  <si>
    <t>糙米飯</t>
  </si>
  <si>
    <t>小計</t>
  </si>
  <si>
    <t>青菜</t>
  </si>
  <si>
    <t>表單設計：軒泰食品                單位主廚:                                         午餐秘書:                                         主任:                                            校長:</t>
  </si>
  <si>
    <t>聯絡人:   徐郁媛</t>
  </si>
  <si>
    <t>聯絡電話:  4200919-265  0935709482</t>
  </si>
  <si>
    <t>特餐</t>
  </si>
  <si>
    <t>一週乾料訂貨</t>
  </si>
  <si>
    <r>
      <t>蔬菜為預先排定</t>
    </r>
    <r>
      <rPr>
        <b/>
        <i/>
        <sz val="18"/>
        <color indexed="10"/>
        <rFont val="Times New Roman"/>
        <family val="1"/>
      </rPr>
      <t>.</t>
    </r>
    <r>
      <rPr>
        <b/>
        <i/>
        <sz val="18"/>
        <color indexed="10"/>
        <rFont val="標楷體"/>
        <family val="4"/>
      </rPr>
      <t>受天氣及採收期等因素影響</t>
    </r>
    <r>
      <rPr>
        <b/>
        <i/>
        <sz val="18"/>
        <color indexed="10"/>
        <rFont val="Times New Roman"/>
        <family val="1"/>
      </rPr>
      <t>.</t>
    </r>
    <r>
      <rPr>
        <b/>
        <i/>
        <sz val="18"/>
        <color indexed="10"/>
        <rFont val="標楷體"/>
        <family val="4"/>
      </rPr>
      <t>若有調動敬請見諒</t>
    </r>
  </si>
  <si>
    <t>環保蔬食餐</t>
  </si>
  <si>
    <t>蒜末</t>
  </si>
  <si>
    <t>非基因黃豆(先送)</t>
  </si>
  <si>
    <t>廠商</t>
  </si>
  <si>
    <t>華順</t>
  </si>
  <si>
    <t>糙米</t>
  </si>
  <si>
    <t>有機青菜</t>
  </si>
  <si>
    <t>荃珍農產</t>
  </si>
  <si>
    <t>家換農產</t>
  </si>
  <si>
    <t>津悅食品</t>
  </si>
  <si>
    <t>祥安</t>
  </si>
  <si>
    <t>養樂多鮮乳</t>
  </si>
  <si>
    <t>平興</t>
  </si>
  <si>
    <t>保久乳8:50到</t>
  </si>
  <si>
    <t>金蘭醬油6L</t>
  </si>
  <si>
    <t>日陞食品</t>
  </si>
  <si>
    <t>美)沙拉油18L</t>
  </si>
  <si>
    <t>晉盛食品</t>
  </si>
  <si>
    <t>宮保雞丁</t>
  </si>
  <si>
    <t>芥仁鮮燴</t>
  </si>
  <si>
    <t>黃豆芽元氣湯</t>
  </si>
  <si>
    <t>香酥魚</t>
  </si>
  <si>
    <t>紅燒豆腐</t>
  </si>
  <si>
    <t>冬瓜大骨湯</t>
  </si>
  <si>
    <t>客家粄條</t>
  </si>
  <si>
    <t>水煮玉米</t>
  </si>
  <si>
    <t>大滷湯</t>
  </si>
  <si>
    <t>紫米飯</t>
  </si>
  <si>
    <t>薑母鴨</t>
  </si>
  <si>
    <t>柴魚蒸蛋</t>
  </si>
  <si>
    <t>雙薯甜湯</t>
  </si>
  <si>
    <t>香菇肉燥</t>
  </si>
  <si>
    <t>鹹蛋炒南瓜</t>
  </si>
  <si>
    <t>蔬菜味噌湯</t>
  </si>
  <si>
    <t>雞丁</t>
  </si>
  <si>
    <t>洋蔥去皮</t>
  </si>
  <si>
    <t>青椒</t>
  </si>
  <si>
    <t>蒜花生</t>
  </si>
  <si>
    <t>青蔥</t>
  </si>
  <si>
    <t>芥菜仁</t>
  </si>
  <si>
    <t>鮑魚菇</t>
  </si>
  <si>
    <t>金針菇</t>
  </si>
  <si>
    <t>肉絲</t>
  </si>
  <si>
    <t>乾木耳絲</t>
  </si>
  <si>
    <t>大骨</t>
  </si>
  <si>
    <t>豆腐2K(塑)</t>
  </si>
  <si>
    <t>紅蘿蔔片</t>
  </si>
  <si>
    <t>脆筍片</t>
  </si>
  <si>
    <t>冬瓜</t>
  </si>
  <si>
    <t>薑絲</t>
  </si>
  <si>
    <t>廚房對切</t>
  </si>
  <si>
    <t>大白菜</t>
  </si>
  <si>
    <t>洗選蛋</t>
  </si>
  <si>
    <t>紅蘿蔔絲</t>
  </si>
  <si>
    <t>木耳絲</t>
  </si>
  <si>
    <t>鴨丁cas</t>
  </si>
  <si>
    <t>凍豆腐</t>
  </si>
  <si>
    <t>薑片</t>
  </si>
  <si>
    <t>高麗菜</t>
  </si>
  <si>
    <t>當歸</t>
  </si>
  <si>
    <t>枸杞</t>
  </si>
  <si>
    <t>液蛋</t>
  </si>
  <si>
    <t>柴魚片600G</t>
  </si>
  <si>
    <t>荃珍農產</t>
  </si>
  <si>
    <t>地瓜</t>
  </si>
  <si>
    <t>芋頭小丁</t>
  </si>
  <si>
    <t>和信行</t>
  </si>
  <si>
    <t>二砂</t>
  </si>
  <si>
    <t>白蘿蔔</t>
  </si>
  <si>
    <t>紅蘿蔔丁</t>
  </si>
  <si>
    <t>味噌</t>
  </si>
  <si>
    <t>南瓜(先送)</t>
  </si>
  <si>
    <t>蒜末</t>
  </si>
  <si>
    <t>鹹蛋(先送)</t>
  </si>
  <si>
    <t>絞肉</t>
  </si>
  <si>
    <t>刈薯</t>
  </si>
  <si>
    <t>素絞肉</t>
  </si>
  <si>
    <t>肉魚</t>
  </si>
  <si>
    <t>福國漁產</t>
  </si>
  <si>
    <t>安得利</t>
  </si>
  <si>
    <r>
      <t>板條</t>
    </r>
    <r>
      <rPr>
        <sz val="16"/>
        <rFont val="Times New Roman"/>
        <family val="1"/>
      </rPr>
      <t>(</t>
    </r>
    <r>
      <rPr>
        <sz val="16"/>
        <rFont val="標楷體"/>
        <family val="4"/>
      </rPr>
      <t>切</t>
    </r>
    <r>
      <rPr>
        <sz val="16"/>
        <rFont val="Times New Roman"/>
        <family val="1"/>
      </rPr>
      <t>)</t>
    </r>
  </si>
  <si>
    <t>紅蘿蔔絲</t>
  </si>
  <si>
    <t>香菇絲</t>
  </si>
  <si>
    <t>綠豆芽</t>
  </si>
  <si>
    <t>韭菜</t>
  </si>
  <si>
    <t>豆腐2k(塑)</t>
  </si>
  <si>
    <t>超秦企業</t>
  </si>
  <si>
    <t>荃珍農產</t>
  </si>
  <si>
    <t>紫糯米(先送)</t>
  </si>
  <si>
    <t>福隆商行</t>
  </si>
  <si>
    <t>辛春成</t>
  </si>
  <si>
    <t>復進肉品</t>
  </si>
  <si>
    <t>嘉一香食品</t>
  </si>
  <si>
    <t>新民豆腐</t>
  </si>
  <si>
    <t>佑豐行</t>
  </si>
  <si>
    <t>嘉福企業</t>
  </si>
  <si>
    <t>宏旭商行</t>
  </si>
  <si>
    <t>佑豐行</t>
  </si>
  <si>
    <t>禾品企業</t>
  </si>
  <si>
    <t>普惠食品</t>
  </si>
  <si>
    <t>民族米行</t>
  </si>
  <si>
    <t>素肉絲</t>
  </si>
  <si>
    <t>宏旭食品</t>
  </si>
  <si>
    <t>呂景堂</t>
  </si>
  <si>
    <t>銓宏食品</t>
  </si>
  <si>
    <t>蝦皮</t>
  </si>
  <si>
    <r>
      <t>因玉米有大小落差,請先處理量是否足夠</t>
    </r>
    <r>
      <rPr>
        <sz val="14"/>
        <color indexed="10"/>
        <rFont val="標楷體"/>
        <family val="4"/>
      </rPr>
      <t xml:space="preserve">(幼1.2年級請配小段) </t>
    </r>
  </si>
  <si>
    <t>調理魚排</t>
  </si>
  <si>
    <t>兩校幼稚園(特教)+1年級153+8+29+171+29</t>
  </si>
  <si>
    <t>百喬食品</t>
  </si>
  <si>
    <t>三色丁</t>
  </si>
  <si>
    <t>起油鍋用蒜末爆香放入川燙過南瓜拌炒至湯汁收乾放入鹹蛋丁及蔥花炒熟即可</t>
  </si>
  <si>
    <t>聯宏食品</t>
  </si>
  <si>
    <t>合豐行</t>
  </si>
  <si>
    <t>羿淳食品</t>
  </si>
  <si>
    <t>乾海帶芽</t>
  </si>
  <si>
    <t>全國食品</t>
  </si>
  <si>
    <t xml:space="preserve">綠豆芽 </t>
  </si>
  <si>
    <t>有機蘿蔓菜165k</t>
  </si>
  <si>
    <t>有機黑葉165k</t>
  </si>
  <si>
    <t>福隆商行</t>
  </si>
  <si>
    <t>全國食品</t>
  </si>
  <si>
    <t>聯宏食品</t>
  </si>
  <si>
    <t>四分干丁</t>
  </si>
  <si>
    <t>杏鮑菇頭</t>
  </si>
  <si>
    <t>地瓜</t>
  </si>
  <si>
    <t>青花菜</t>
  </si>
  <si>
    <t>素皮酥</t>
  </si>
  <si>
    <t>宏旭食品</t>
  </si>
  <si>
    <t>祥安.平興國民小學103學年度第上學期第十六週午餐食譜設計表</t>
  </si>
  <si>
    <r>
      <t>玉米條</t>
    </r>
    <r>
      <rPr>
        <sz val="16"/>
        <color indexed="10"/>
        <rFont val="標楷體"/>
        <family val="4"/>
      </rPr>
      <t>(先送)</t>
    </r>
  </si>
  <si>
    <t>呂景堂</t>
  </si>
  <si>
    <t>黃豆芽</t>
  </si>
  <si>
    <t>荃珍農產</t>
  </si>
  <si>
    <t>大蕃茄</t>
  </si>
  <si>
    <t>福隆商行</t>
  </si>
  <si>
    <t>超秦企業</t>
  </si>
  <si>
    <t>雞架</t>
  </si>
  <si>
    <t>高麗菜</t>
  </si>
  <si>
    <t>蝦皮</t>
  </si>
  <si>
    <t>辛春成</t>
  </si>
  <si>
    <t>芹菜</t>
  </si>
  <si>
    <t>.</t>
  </si>
  <si>
    <t>地瓜粉</t>
  </si>
  <si>
    <t>菜瓜布3入</t>
  </si>
  <si>
    <t>沙拉脫</t>
  </si>
  <si>
    <t>香菇絲</t>
  </si>
  <si>
    <t>乳品</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</si>
</sst>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m&quot;月&quot;d&quot;日&quot;"/>
    <numFmt numFmtId="178" formatCode="mmm\-yyyy"/>
    <numFmt numFmtId="179" formatCode="m/d;@"/>
    <numFmt numFmtId="180" formatCode="0.0_ "/>
    <numFmt numFmtId="181" formatCode="0_ "/>
    <numFmt numFmtId="182" formatCode="&quot;Yes&quot;;&quot;Yes&quot;;&quot;No&quot;"/>
    <numFmt numFmtId="183" formatCode="&quot;True&quot;;&quot;True&quot;;&quot;False&quot;"/>
    <numFmt numFmtId="184" formatCode="&quot;On&quot;;&quot;On&quot;;&quot;Off&quot;"/>
    <numFmt numFmtId="185" formatCode="m&quot;月&quot;d&quot;日(一)&quot;"/>
    <numFmt numFmtId="186" formatCode="m&quot;月&quot;d&quot;日(二)&quot;"/>
    <numFmt numFmtId="187" formatCode="0.0_);[Red]\(0.0\)"/>
    <numFmt numFmtId="188" formatCode="m&quot;月&quot;d&quot;日(四)&quot;"/>
    <numFmt numFmtId="189" formatCode="m&quot;月&quot;d&quot;日(五)&quot;"/>
    <numFmt numFmtId="190" formatCode="m&quot;月&quot;d&quot;日(六)&quot;"/>
    <numFmt numFmtId="191" formatCode="#,###&quot;人&quot;"/>
    <numFmt numFmtId="192" formatCode="#,##0.0"/>
    <numFmt numFmtId="193" formatCode="#,###&quot;條&quot;"/>
    <numFmt numFmtId="194" formatCode="0_);[Red]\(0\)"/>
    <numFmt numFmtId="195" formatCode="#,###&quot;份&quot;"/>
    <numFmt numFmtId="196" formatCode="#,###&quot;件&quot;"/>
    <numFmt numFmtId="197" formatCode="#,###&quot;包&quot;"/>
    <numFmt numFmtId="198" formatCode="#,###&quot;罐&quot;"/>
    <numFmt numFmtId="199" formatCode="#,###&quot;桶&quot;"/>
    <numFmt numFmtId="200" formatCode="#,###&quot;板&quot;"/>
    <numFmt numFmtId="201" formatCode="#,###.0&quot;份&quot;"/>
    <numFmt numFmtId="202" formatCode="###&quot;大卡&quot;"/>
    <numFmt numFmtId="203" formatCode="#,###&quot;個&quot;"/>
    <numFmt numFmtId="204" formatCode="#,###&quot;盒&quot;"/>
    <numFmt numFmtId="205" formatCode="m&quot;月&quot;d&quot;日(三)&quot;"/>
    <numFmt numFmtId="206" formatCode="0.00_ "/>
    <numFmt numFmtId="207" formatCode="#,###&quot;瓶&quot;"/>
    <numFmt numFmtId="208" formatCode="#,###&quot;把&quot;"/>
    <numFmt numFmtId="209" formatCode="0.000"/>
    <numFmt numFmtId="210" formatCode="[$€-2]\ #,##0.00_);[Red]\([$€-2]\ #,##0.00\)"/>
    <numFmt numFmtId="211" formatCode="#,###&quot;庫存&quot;"/>
    <numFmt numFmtId="212" formatCode="#,###&quot;個&quot;&quot;當&quot;&quot;天&quot;"/>
    <numFmt numFmtId="213" formatCode="m&quot;月&quot;d&quot;日(日)&quot;"/>
    <numFmt numFmtId="214" formatCode="0;_儎"/>
    <numFmt numFmtId="215" formatCode="0;_萎"/>
    <numFmt numFmtId="216" formatCode="#,###&quot;塊&quot;"/>
    <numFmt numFmtId="217" formatCode="#,###&quot;隻&quot;"/>
    <numFmt numFmtId="218" formatCode="#,###&quot;片&quot;"/>
    <numFmt numFmtId="219" formatCode="#,###&quot;打&quot;"/>
  </numFmts>
  <fonts count="118">
    <font>
      <sz val="12"/>
      <name val="新細明體"/>
      <family val="1"/>
    </font>
    <font>
      <sz val="9"/>
      <name val="新細明體"/>
      <family val="1"/>
    </font>
    <font>
      <u val="single"/>
      <sz val="9.6"/>
      <color indexed="12"/>
      <name val="新細明體"/>
      <family val="1"/>
    </font>
    <font>
      <u val="single"/>
      <sz val="9.6"/>
      <color indexed="36"/>
      <name val="新細明體"/>
      <family val="1"/>
    </font>
    <font>
      <sz val="14"/>
      <name val="新細明體"/>
      <family val="1"/>
    </font>
    <font>
      <b/>
      <sz val="16"/>
      <name val="標楷體"/>
      <family val="4"/>
    </font>
    <font>
      <sz val="14"/>
      <name val="標楷體"/>
      <family val="4"/>
    </font>
    <font>
      <b/>
      <sz val="14"/>
      <name val="新細明體"/>
      <family val="1"/>
    </font>
    <font>
      <sz val="17"/>
      <name val="標楷體"/>
      <family val="4"/>
    </font>
    <font>
      <sz val="17"/>
      <color indexed="10"/>
      <name val="標楷體"/>
      <family val="4"/>
    </font>
    <font>
      <sz val="16"/>
      <color indexed="10"/>
      <name val="標楷體"/>
      <family val="4"/>
    </font>
    <font>
      <b/>
      <sz val="17"/>
      <name val="標楷體"/>
      <family val="4"/>
    </font>
    <font>
      <sz val="17"/>
      <color indexed="8"/>
      <name val="標楷體"/>
      <family val="4"/>
    </font>
    <font>
      <sz val="16"/>
      <name val="標楷體"/>
      <family val="4"/>
    </font>
    <font>
      <sz val="16"/>
      <color indexed="8"/>
      <name val="標楷體"/>
      <family val="4"/>
    </font>
    <font>
      <sz val="14"/>
      <color indexed="10"/>
      <name val="標楷體"/>
      <family val="4"/>
    </font>
    <font>
      <sz val="12"/>
      <name val="標楷體"/>
      <family val="4"/>
    </font>
    <font>
      <b/>
      <sz val="14"/>
      <name val="標楷體"/>
      <family val="4"/>
    </font>
    <font>
      <sz val="14"/>
      <color indexed="8"/>
      <name val="標楷體"/>
      <family val="4"/>
    </font>
    <font>
      <b/>
      <sz val="24"/>
      <name val="標楷體"/>
      <family val="4"/>
    </font>
    <font>
      <i/>
      <sz val="11"/>
      <name val="標楷體"/>
      <family val="4"/>
    </font>
    <font>
      <b/>
      <i/>
      <sz val="18"/>
      <color indexed="10"/>
      <name val="標楷體"/>
      <family val="4"/>
    </font>
    <font>
      <b/>
      <i/>
      <sz val="18"/>
      <color indexed="10"/>
      <name val="Times New Roman"/>
      <family val="1"/>
    </font>
    <font>
      <b/>
      <i/>
      <sz val="22"/>
      <color indexed="10"/>
      <name val="標楷體"/>
      <family val="4"/>
    </font>
    <font>
      <b/>
      <i/>
      <sz val="22"/>
      <color indexed="8"/>
      <name val="標楷體"/>
      <family val="4"/>
    </font>
    <font>
      <i/>
      <sz val="22"/>
      <color indexed="10"/>
      <name val="標楷體"/>
      <family val="4"/>
    </font>
    <font>
      <i/>
      <sz val="22"/>
      <name val="標楷體"/>
      <family val="4"/>
    </font>
    <font>
      <sz val="17"/>
      <name val="新細明體"/>
      <family val="1"/>
    </font>
    <font>
      <sz val="16"/>
      <name val="Times New Roman"/>
      <family val="1"/>
    </font>
    <font>
      <sz val="12"/>
      <color indexed="10"/>
      <name val="標楷體"/>
      <family val="4"/>
    </font>
    <font>
      <i/>
      <sz val="12"/>
      <name val="標楷體"/>
      <family val="4"/>
    </font>
    <font>
      <sz val="19"/>
      <name val="標楷體"/>
      <family val="4"/>
    </font>
    <font>
      <sz val="8"/>
      <name val="標楷體"/>
      <family val="4"/>
    </font>
    <font>
      <b/>
      <sz val="8"/>
      <name val="標楷體"/>
      <family val="4"/>
    </font>
    <font>
      <b/>
      <i/>
      <sz val="8"/>
      <name val="標楷體"/>
      <family val="4"/>
    </font>
    <font>
      <sz val="8"/>
      <name val="新細明體"/>
      <family val="1"/>
    </font>
    <font>
      <sz val="11"/>
      <name val="標楷體"/>
      <family val="4"/>
    </font>
    <font>
      <sz val="11"/>
      <color indexed="10"/>
      <name val="標楷體"/>
      <family val="4"/>
    </font>
    <font>
      <sz val="11"/>
      <name val="新細明體"/>
      <family val="1"/>
    </font>
    <font>
      <sz val="12"/>
      <color indexed="10"/>
      <name val="新細明體"/>
      <family val="1"/>
    </font>
    <font>
      <sz val="10"/>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6"/>
      <color indexed="10"/>
      <name val="Times New Roman"/>
      <family val="1"/>
    </font>
    <font>
      <sz val="17"/>
      <color indexed="18"/>
      <name val="標楷體"/>
      <family val="4"/>
    </font>
    <font>
      <sz val="17"/>
      <color indexed="18"/>
      <name val="Times New Roman"/>
      <family val="1"/>
    </font>
    <font>
      <sz val="8"/>
      <color indexed="8"/>
      <name val="標楷體"/>
      <family val="4"/>
    </font>
    <font>
      <sz val="8"/>
      <color indexed="8"/>
      <name val="Times New Roman"/>
      <family val="1"/>
    </font>
    <font>
      <i/>
      <sz val="8"/>
      <color indexed="8"/>
      <name val="標楷體"/>
      <family val="4"/>
    </font>
    <font>
      <sz val="8"/>
      <color indexed="10"/>
      <name val="標楷體"/>
      <family val="4"/>
    </font>
    <font>
      <sz val="9.5"/>
      <color indexed="10"/>
      <name val="標楷體"/>
      <family val="4"/>
    </font>
    <font>
      <sz val="12"/>
      <color indexed="10"/>
      <name val="Times New Roman"/>
      <family val="1"/>
    </font>
    <font>
      <sz val="16"/>
      <color indexed="12"/>
      <name val="標楷體"/>
      <family val="4"/>
    </font>
    <font>
      <sz val="17"/>
      <color indexed="12"/>
      <name val="標楷體"/>
      <family val="4"/>
    </font>
    <font>
      <sz val="8"/>
      <color indexed="12"/>
      <name val="標楷體"/>
      <family val="4"/>
    </font>
    <font>
      <sz val="8"/>
      <color indexed="12"/>
      <name val="細明體"/>
      <family val="3"/>
    </font>
    <font>
      <sz val="9"/>
      <color indexed="8"/>
      <name val="標楷體"/>
      <family val="4"/>
    </font>
    <font>
      <sz val="9"/>
      <color indexed="8"/>
      <name val="Times New Roman"/>
      <family val="1"/>
    </font>
    <font>
      <sz val="9"/>
      <color indexed="12"/>
      <name val="細明體"/>
      <family val="3"/>
    </font>
    <font>
      <i/>
      <sz val="9"/>
      <color indexed="8"/>
      <name val="標楷體"/>
      <family val="4"/>
    </font>
    <font>
      <sz val="18"/>
      <color indexed="12"/>
      <name val="標楷體"/>
      <family val="4"/>
    </font>
    <font>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rgb="FFFF0000"/>
      <name val="標楷體"/>
      <family val="4"/>
    </font>
    <font>
      <sz val="12"/>
      <color rgb="FFFF0000"/>
      <name val="標楷體"/>
      <family val="4"/>
    </font>
    <font>
      <sz val="17"/>
      <color rgb="FFFF0000"/>
      <name val="標楷體"/>
      <family val="4"/>
    </font>
    <font>
      <sz val="12"/>
      <color rgb="FFFF0000"/>
      <name val="新細明體"/>
      <family val="1"/>
    </font>
    <font>
      <sz val="17"/>
      <color rgb="FF0A1092"/>
      <name val="標楷體"/>
      <family val="4"/>
    </font>
    <font>
      <sz val="17"/>
      <color rgb="FF0A1092"/>
      <name val="Times New Roman"/>
      <family val="1"/>
    </font>
    <font>
      <sz val="8"/>
      <color theme="1"/>
      <name val="標楷體"/>
      <family val="4"/>
    </font>
    <font>
      <sz val="8"/>
      <color theme="1"/>
      <name val="Times New Roman"/>
      <family val="1"/>
    </font>
    <font>
      <i/>
      <sz val="8"/>
      <color theme="1"/>
      <name val="標楷體"/>
      <family val="4"/>
    </font>
    <font>
      <sz val="8"/>
      <color rgb="FFFF0000"/>
      <name val="標楷體"/>
      <family val="4"/>
    </font>
    <font>
      <sz val="14"/>
      <color rgb="FFFF0000"/>
      <name val="標楷體"/>
      <family val="4"/>
    </font>
    <font>
      <sz val="16"/>
      <color rgb="FFFF0000"/>
      <name val="Times New Roman"/>
      <family val="1"/>
    </font>
    <font>
      <sz val="9.5"/>
      <color rgb="FFFF0000"/>
      <name val="標楷體"/>
      <family val="4"/>
    </font>
    <font>
      <sz val="12"/>
      <color rgb="FFFF0000"/>
      <name val="Times New Roman"/>
      <family val="1"/>
    </font>
    <font>
      <sz val="16"/>
      <color rgb="FF0000FF"/>
      <name val="標楷體"/>
      <family val="4"/>
    </font>
    <font>
      <sz val="17"/>
      <color rgb="FF0000FF"/>
      <name val="標楷體"/>
      <family val="4"/>
    </font>
    <font>
      <sz val="8"/>
      <color rgb="FF0000FF"/>
      <name val="標楷體"/>
      <family val="4"/>
    </font>
    <font>
      <sz val="8"/>
      <color rgb="FF0000FF"/>
      <name val="細明體"/>
      <family val="3"/>
    </font>
    <font>
      <sz val="9"/>
      <color theme="1"/>
      <name val="標楷體"/>
      <family val="4"/>
    </font>
    <font>
      <sz val="9"/>
      <color theme="1"/>
      <name val="Times New Roman"/>
      <family val="1"/>
    </font>
    <font>
      <sz val="9"/>
      <color rgb="FF0000FF"/>
      <name val="細明體"/>
      <family val="3"/>
    </font>
    <font>
      <i/>
      <sz val="9"/>
      <color theme="1"/>
      <name val="標楷體"/>
      <family val="4"/>
    </font>
    <font>
      <sz val="18"/>
      <color rgb="FF0000FF"/>
      <name val="標楷體"/>
      <family val="4"/>
    </font>
    <font>
      <sz val="12"/>
      <color rgb="FF0000FF"/>
      <name val="新細明體"/>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lightGray">
        <fgColor indexed="43"/>
        <bgColor indexed="9"/>
      </patternFill>
    </fill>
    <fill>
      <patternFill patternType="solid">
        <fgColor rgb="FF99FFCC"/>
        <bgColor indexed="64"/>
      </patternFill>
    </fill>
    <fill>
      <patternFill patternType="solid">
        <fgColor theme="0"/>
        <bgColor indexed="64"/>
      </patternFill>
    </fill>
  </fills>
  <borders count="7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medium"/>
      <top style="medium"/>
      <bottom style="thin"/>
    </border>
    <border>
      <left style="thin"/>
      <right style="medium"/>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bottom style="thin"/>
    </border>
    <border>
      <left>
        <color indexed="63"/>
      </left>
      <right style="thin"/>
      <top style="thin"/>
      <bottom style="thin"/>
    </border>
    <border>
      <left>
        <color indexed="63"/>
      </left>
      <right style="medium"/>
      <top>
        <color indexed="63"/>
      </top>
      <bottom style="thin"/>
    </border>
    <border>
      <left style="thin">
        <color indexed="8"/>
      </left>
      <right style="thin">
        <color indexed="8"/>
      </right>
      <top>
        <color indexed="63"/>
      </top>
      <bottom style="thin">
        <color indexed="8"/>
      </bottom>
    </border>
    <border>
      <left>
        <color indexed="63"/>
      </left>
      <right style="medium"/>
      <top style="thin">
        <color indexed="8"/>
      </top>
      <bottom style="thin">
        <color indexed="8"/>
      </bottom>
    </border>
    <border>
      <left>
        <color indexed="63"/>
      </left>
      <right style="medium"/>
      <top style="thin"/>
      <bottom style="thin"/>
    </border>
    <border>
      <left>
        <color indexed="63"/>
      </left>
      <right style="medium"/>
      <top>
        <color indexed="63"/>
      </top>
      <bottom style="thin">
        <color indexed="8"/>
      </bottom>
    </border>
    <border>
      <left>
        <color indexed="63"/>
      </left>
      <right style="medium"/>
      <top style="thin">
        <color indexed="8"/>
      </top>
      <bottom style="thin"/>
    </border>
    <border>
      <left>
        <color indexed="63"/>
      </left>
      <right style="medium"/>
      <top style="medium"/>
      <bottom style="thin">
        <color indexed="8"/>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style="thin"/>
      <top>
        <color indexed="63"/>
      </top>
      <bottom style="thin">
        <color indexed="8"/>
      </bottom>
    </border>
    <border>
      <left style="thin">
        <color indexed="8"/>
      </left>
      <right style="thin"/>
      <top style="thin"/>
      <bottom style="thin"/>
    </border>
    <border>
      <left style="thin">
        <color indexed="8"/>
      </left>
      <right style="thin"/>
      <top style="thin">
        <color indexed="8"/>
      </top>
      <bottom style="thin">
        <color indexed="8"/>
      </bottom>
    </border>
    <border>
      <left style="thin"/>
      <right style="thin"/>
      <top style="thin">
        <color indexed="8"/>
      </top>
      <bottom style="thin">
        <color indexed="8"/>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color indexed="63"/>
      </bottom>
    </border>
    <border>
      <left style="thin"/>
      <right style="medium"/>
      <top>
        <color indexed="63"/>
      </top>
      <bottom style="mediu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color indexed="63"/>
      </top>
      <bottom style="thin"/>
    </border>
    <border>
      <left>
        <color indexed="63"/>
      </left>
      <right style="thin">
        <color indexed="8"/>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79" fillId="20" borderId="0" applyNumberFormat="0" applyBorder="0" applyAlignment="0" applyProtection="0"/>
    <xf numFmtId="0" fontId="80" fillId="0" borderId="1" applyNumberFormat="0" applyFill="0" applyAlignment="0" applyProtection="0"/>
    <xf numFmtId="0" fontId="81" fillId="21" borderId="0" applyNumberFormat="0" applyBorder="0" applyAlignment="0" applyProtection="0"/>
    <xf numFmtId="9" fontId="0" fillId="0" borderId="0" applyFont="0" applyFill="0" applyBorder="0" applyAlignment="0" applyProtection="0"/>
    <xf numFmtId="0" fontId="8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84"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30" borderId="2" applyNumberFormat="0" applyAlignment="0" applyProtection="0"/>
    <xf numFmtId="0" fontId="90" fillId="22" borderId="8" applyNumberFormat="0" applyAlignment="0" applyProtection="0"/>
    <xf numFmtId="0" fontId="91" fillId="31" borderId="9" applyNumberFormat="0" applyAlignment="0" applyProtection="0"/>
    <xf numFmtId="0" fontId="92" fillId="32" borderId="0" applyNumberFormat="0" applyBorder="0" applyAlignment="0" applyProtection="0"/>
    <xf numFmtId="0" fontId="93" fillId="0" borderId="0" applyNumberFormat="0" applyFill="0" applyBorder="0" applyAlignment="0" applyProtection="0"/>
  </cellStyleXfs>
  <cellXfs count="328">
    <xf numFmtId="0" fontId="0" fillId="0" borderId="0" xfId="0" applyAlignment="1">
      <alignment/>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11" fillId="0" borderId="0" xfId="0" applyFont="1" applyFill="1" applyAlignment="1">
      <alignment horizontal="center" vertical="center"/>
    </xf>
    <xf numFmtId="0" fontId="13" fillId="0" borderId="10" xfId="0" applyFont="1" applyFill="1" applyBorder="1" applyAlignment="1">
      <alignment horizontal="left" vertical="center"/>
    </xf>
    <xf numFmtId="0" fontId="13" fillId="0" borderId="1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3" fillId="0" borderId="10" xfId="0" applyFont="1" applyFill="1" applyBorder="1" applyAlignment="1">
      <alignment vertical="center"/>
    </xf>
    <xf numFmtId="0" fontId="14" fillId="33" borderId="11"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4" fillId="0" borderId="10" xfId="0" applyFont="1" applyFill="1" applyBorder="1" applyAlignment="1">
      <alignment horizontal="center" vertical="center" shrinkToFit="1"/>
    </xf>
    <xf numFmtId="0" fontId="6" fillId="0" borderId="10" xfId="0" applyFont="1" applyFill="1" applyBorder="1" applyAlignment="1">
      <alignment horizontal="center" vertical="center"/>
    </xf>
    <xf numFmtId="0" fontId="14" fillId="0" borderId="11"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8" fillId="0" borderId="0" xfId="0" applyFont="1" applyFill="1" applyAlignment="1">
      <alignment horizontal="center" vertical="center"/>
    </xf>
    <xf numFmtId="0" fontId="17"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7" fillId="0" borderId="0" xfId="0" applyFont="1" applyFill="1" applyAlignment="1">
      <alignment horizontal="center" vertical="center"/>
    </xf>
    <xf numFmtId="0" fontId="18" fillId="0" borderId="10" xfId="0" applyFont="1" applyFill="1" applyBorder="1" applyAlignment="1">
      <alignment horizontal="left" vertical="center"/>
    </xf>
    <xf numFmtId="0" fontId="16"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10" fillId="0" borderId="10" xfId="0" applyFont="1" applyFill="1" applyBorder="1" applyAlignment="1">
      <alignment horizontal="center" vertical="center" shrinkToFit="1"/>
    </xf>
    <xf numFmtId="0" fontId="14" fillId="0" borderId="10" xfId="0" applyFont="1" applyFill="1" applyBorder="1" applyAlignment="1">
      <alignment vertical="center"/>
    </xf>
    <xf numFmtId="0" fontId="8" fillId="0" borderId="10" xfId="0" applyFont="1" applyFill="1" applyBorder="1" applyAlignment="1">
      <alignment vertical="center"/>
    </xf>
    <xf numFmtId="194" fontId="14" fillId="0" borderId="11" xfId="0" applyNumberFormat="1" applyFont="1" applyFill="1" applyBorder="1" applyAlignment="1">
      <alignment horizontal="center" vertical="center" shrinkToFit="1"/>
    </xf>
    <xf numFmtId="0" fontId="8" fillId="0" borderId="12" xfId="0" applyFont="1" applyFill="1" applyBorder="1" applyAlignment="1">
      <alignment horizontal="left" vertical="center" shrinkToFit="1"/>
    </xf>
    <xf numFmtId="0" fontId="8" fillId="0" borderId="12" xfId="0" applyFont="1" applyFill="1" applyBorder="1" applyAlignment="1">
      <alignment horizontal="center" vertical="center" shrinkToFit="1"/>
    </xf>
    <xf numFmtId="187" fontId="8" fillId="0" borderId="10" xfId="0" applyNumberFormat="1" applyFont="1" applyFill="1" applyBorder="1" applyAlignment="1">
      <alignment horizontal="center" vertical="center"/>
    </xf>
    <xf numFmtId="0" fontId="8" fillId="0" borderId="10" xfId="0" applyFont="1" applyFill="1" applyBorder="1" applyAlignment="1">
      <alignment horizontal="left" vertical="center" shrinkToFit="1"/>
    </xf>
    <xf numFmtId="0" fontId="8" fillId="0" borderId="10" xfId="0" applyFont="1" applyFill="1" applyBorder="1" applyAlignment="1">
      <alignment horizontal="center" vertical="center" shrinkToFit="1"/>
    </xf>
    <xf numFmtId="0" fontId="8" fillId="0" borderId="13" xfId="0" applyFont="1" applyBorder="1" applyAlignment="1">
      <alignment horizontal="center" shrinkToFit="1"/>
    </xf>
    <xf numFmtId="180" fontId="9" fillId="0" borderId="10" xfId="0" applyNumberFormat="1"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180" fontId="9" fillId="0" borderId="15" xfId="0" applyNumberFormat="1"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8" fillId="0" borderId="10" xfId="0" applyFont="1" applyBorder="1" applyAlignment="1">
      <alignment horizontal="center" shrinkToFit="1"/>
    </xf>
    <xf numFmtId="0" fontId="8" fillId="0" borderId="10" xfId="0" applyFont="1" applyFill="1" applyBorder="1" applyAlignment="1">
      <alignment vertical="center" shrinkToFit="1"/>
    </xf>
    <xf numFmtId="181" fontId="10" fillId="0" borderId="10" xfId="0" applyNumberFormat="1" applyFont="1" applyFill="1" applyBorder="1" applyAlignment="1">
      <alignment horizontal="center" vertical="center" shrinkToFit="1"/>
    </xf>
    <xf numFmtId="0" fontId="12" fillId="0" borderId="10" xfId="34" applyFont="1" applyFill="1" applyBorder="1" applyAlignment="1">
      <alignment vertical="center" shrinkToFit="1"/>
      <protection/>
    </xf>
    <xf numFmtId="0" fontId="12" fillId="0" borderId="10" xfId="34" applyFont="1" applyFill="1" applyBorder="1" applyAlignment="1">
      <alignment horizontal="center" vertical="center" shrinkToFit="1"/>
      <protection/>
    </xf>
    <xf numFmtId="0" fontId="8" fillId="0" borderId="10" xfId="34" applyFont="1" applyFill="1" applyBorder="1" applyAlignment="1">
      <alignment vertical="center" shrinkToFit="1"/>
      <protection/>
    </xf>
    <xf numFmtId="0" fontId="8" fillId="0" borderId="10" xfId="34" applyFont="1" applyFill="1" applyBorder="1" applyAlignment="1">
      <alignment horizontal="center" vertical="center" shrinkToFit="1"/>
      <protection/>
    </xf>
    <xf numFmtId="0" fontId="8" fillId="0" borderId="10" xfId="0" applyNumberFormat="1" applyFont="1" applyFill="1" applyBorder="1" applyAlignment="1">
      <alignment horizontal="left" vertical="center" shrinkToFit="1"/>
    </xf>
    <xf numFmtId="206" fontId="10" fillId="0" borderId="10" xfId="0" applyNumberFormat="1" applyFont="1" applyFill="1" applyBorder="1" applyAlignment="1">
      <alignment horizontal="center" vertical="center" shrinkToFit="1"/>
    </xf>
    <xf numFmtId="0" fontId="8" fillId="0" borderId="16" xfId="0" applyFont="1" applyBorder="1" applyAlignment="1">
      <alignment horizontal="left" shrinkToFit="1"/>
    </xf>
    <xf numFmtId="181" fontId="13" fillId="0" borderId="10" xfId="0" applyNumberFormat="1" applyFont="1" applyFill="1" applyBorder="1" applyAlignment="1">
      <alignment horizontal="center" vertical="center" shrinkToFit="1"/>
    </xf>
    <xf numFmtId="187" fontId="8" fillId="0" borderId="10" xfId="0" applyNumberFormat="1" applyFont="1" applyFill="1" applyBorder="1" applyAlignment="1">
      <alignment horizontal="center" vertical="center" shrinkToFit="1"/>
    </xf>
    <xf numFmtId="180" fontId="10" fillId="0" borderId="10" xfId="0" applyNumberFormat="1" applyFont="1" applyFill="1" applyBorder="1" applyAlignment="1">
      <alignment horizontal="center" vertical="center" shrinkToFit="1"/>
    </xf>
    <xf numFmtId="0" fontId="17" fillId="0" borderId="17" xfId="0" applyFont="1" applyFill="1" applyBorder="1" applyAlignment="1">
      <alignment horizontal="center" vertical="center"/>
    </xf>
    <xf numFmtId="0" fontId="11" fillId="0" borderId="17" xfId="0" applyFont="1" applyFill="1" applyBorder="1" applyAlignment="1">
      <alignment horizontal="center" vertical="center"/>
    </xf>
    <xf numFmtId="201" fontId="17" fillId="0" borderId="17" xfId="0" applyNumberFormat="1" applyFont="1" applyFill="1" applyBorder="1" applyAlignment="1">
      <alignment horizontal="center" vertical="center"/>
    </xf>
    <xf numFmtId="201" fontId="17" fillId="0" borderId="10" xfId="0" applyNumberFormat="1" applyFont="1" applyFill="1" applyBorder="1" applyAlignment="1">
      <alignment horizontal="center" vertical="center"/>
    </xf>
    <xf numFmtId="0" fontId="17" fillId="0" borderId="18" xfId="0" applyFont="1" applyFill="1" applyBorder="1" applyAlignment="1">
      <alignment horizontal="center" vertical="center"/>
    </xf>
    <xf numFmtId="0" fontId="11" fillId="0" borderId="18" xfId="0" applyFont="1" applyFill="1" applyBorder="1" applyAlignment="1">
      <alignment horizontal="center" vertical="center"/>
    </xf>
    <xf numFmtId="202" fontId="13" fillId="0" borderId="18" xfId="0" applyNumberFormat="1" applyFont="1" applyFill="1" applyBorder="1" applyAlignment="1">
      <alignment horizontal="center" vertical="center"/>
    </xf>
    <xf numFmtId="49" fontId="21" fillId="0" borderId="19" xfId="0" applyNumberFormat="1" applyFont="1" applyBorder="1" applyAlignment="1">
      <alignment/>
    </xf>
    <xf numFmtId="49" fontId="23" fillId="0" borderId="20" xfId="0" applyNumberFormat="1" applyFont="1" applyBorder="1" applyAlignment="1">
      <alignment/>
    </xf>
    <xf numFmtId="0" fontId="24" fillId="0" borderId="21" xfId="0" applyFont="1" applyBorder="1" applyAlignment="1">
      <alignment horizontal="left"/>
    </xf>
    <xf numFmtId="0" fontId="23" fillId="0" borderId="21" xfId="0" applyFont="1" applyBorder="1" applyAlignment="1">
      <alignment horizontal="center"/>
    </xf>
    <xf numFmtId="0" fontId="25" fillId="0" borderId="21" xfId="0" applyFont="1" applyBorder="1" applyAlignment="1">
      <alignment horizontal="center" vertical="center"/>
    </xf>
    <xf numFmtId="0" fontId="25" fillId="0" borderId="21" xfId="0" applyFont="1" applyBorder="1" applyAlignment="1">
      <alignment horizontal="center"/>
    </xf>
    <xf numFmtId="0" fontId="25" fillId="0" borderId="21" xfId="0" applyFont="1" applyFill="1" applyBorder="1" applyAlignment="1">
      <alignment horizontal="center"/>
    </xf>
    <xf numFmtId="0" fontId="26" fillId="0" borderId="0" xfId="0" applyFont="1" applyFill="1" applyAlignment="1">
      <alignment horizont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17"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18" fillId="0" borderId="0" xfId="0" applyFont="1" applyFill="1" applyAlignment="1">
      <alignment horizontal="center" vertical="center"/>
    </xf>
    <xf numFmtId="0" fontId="94" fillId="0" borderId="10" xfId="0" applyFont="1" applyFill="1" applyBorder="1" applyAlignment="1">
      <alignment horizontal="left" vertical="center"/>
    </xf>
    <xf numFmtId="194" fontId="8" fillId="0" borderId="10" xfId="0" applyNumberFormat="1" applyFont="1" applyFill="1" applyBorder="1" applyAlignment="1">
      <alignment horizontal="center" vertical="center"/>
    </xf>
    <xf numFmtId="0" fontId="10" fillId="0" borderId="25" xfId="0" applyFont="1" applyFill="1" applyBorder="1" applyAlignment="1">
      <alignment horizontal="center" vertical="center" shrinkToFit="1"/>
    </xf>
    <xf numFmtId="187" fontId="10" fillId="0" borderId="25" xfId="0" applyNumberFormat="1" applyFont="1" applyFill="1" applyBorder="1" applyAlignment="1">
      <alignment horizontal="center" vertical="center" shrinkToFit="1"/>
    </xf>
    <xf numFmtId="207" fontId="10" fillId="0" borderId="26" xfId="0" applyNumberFormat="1" applyFont="1" applyFill="1" applyBorder="1" applyAlignment="1">
      <alignment horizontal="center" vertical="center" shrinkToFit="1"/>
    </xf>
    <xf numFmtId="0" fontId="94" fillId="0" borderId="10" xfId="0" applyFont="1" applyFill="1" applyBorder="1" applyAlignment="1">
      <alignment vertical="center"/>
    </xf>
    <xf numFmtId="0" fontId="94" fillId="0" borderId="10" xfId="0" applyFont="1" applyFill="1" applyBorder="1" applyAlignment="1">
      <alignment horizontal="center" vertical="center"/>
    </xf>
    <xf numFmtId="180" fontId="13" fillId="0" borderId="25" xfId="0" applyNumberFormat="1" applyFont="1" applyFill="1" applyBorder="1" applyAlignment="1">
      <alignment horizontal="center" vertical="center" shrinkToFit="1"/>
    </xf>
    <xf numFmtId="197" fontId="13" fillId="0" borderId="11" xfId="0" applyNumberFormat="1" applyFont="1" applyFill="1" applyBorder="1" applyAlignment="1">
      <alignment horizontal="center" vertical="center" shrinkToFit="1"/>
    </xf>
    <xf numFmtId="0" fontId="95" fillId="34" borderId="10" xfId="0" applyFont="1" applyFill="1" applyBorder="1" applyAlignment="1">
      <alignment horizontal="center" vertical="center"/>
    </xf>
    <xf numFmtId="181" fontId="13" fillId="0" borderId="25" xfId="0" applyNumberFormat="1" applyFont="1" applyFill="1" applyBorder="1" applyAlignment="1">
      <alignment horizontal="center" vertical="center" shrinkToFit="1"/>
    </xf>
    <xf numFmtId="180" fontId="13" fillId="0" borderId="10" xfId="0" applyNumberFormat="1"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191" fontId="11" fillId="34" borderId="10" xfId="34" applyNumberFormat="1" applyFont="1" applyFill="1" applyBorder="1" applyAlignment="1">
      <alignment horizontal="center" vertical="center" shrinkToFit="1"/>
      <protection/>
    </xf>
    <xf numFmtId="177" fontId="11" fillId="0" borderId="28" xfId="0" applyNumberFormat="1"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8" fillId="0" borderId="30" xfId="0" applyFont="1" applyFill="1" applyBorder="1" applyAlignment="1">
      <alignment horizontal="center" vertical="center"/>
    </xf>
    <xf numFmtId="0" fontId="14" fillId="0" borderId="28" xfId="0" applyFont="1" applyFill="1" applyBorder="1" applyAlignment="1">
      <alignment horizontal="left" vertical="center"/>
    </xf>
    <xf numFmtId="211" fontId="13" fillId="0" borderId="25" xfId="0" applyNumberFormat="1" applyFont="1" applyFill="1" applyBorder="1" applyAlignment="1">
      <alignment horizontal="center" vertical="center" shrinkToFit="1"/>
    </xf>
    <xf numFmtId="0" fontId="13" fillId="0" borderId="10" xfId="0" applyFont="1" applyBorder="1" applyAlignment="1">
      <alignment horizontal="left" shrinkToFit="1"/>
    </xf>
    <xf numFmtId="0" fontId="30" fillId="0" borderId="13" xfId="0" applyFont="1" applyBorder="1" applyAlignment="1">
      <alignment horizontal="center" shrinkToFit="1"/>
    </xf>
    <xf numFmtId="0" fontId="14" fillId="0" borderId="28" xfId="0" applyFont="1" applyFill="1" applyBorder="1" applyAlignment="1">
      <alignment vertical="center"/>
    </xf>
    <xf numFmtId="0" fontId="14" fillId="0" borderId="28" xfId="0" applyFont="1" applyFill="1" applyBorder="1" applyAlignment="1">
      <alignment horizontal="left" vertical="center" shrinkToFit="1"/>
    </xf>
    <xf numFmtId="0" fontId="13" fillId="0" borderId="28" xfId="0" applyFont="1" applyFill="1" applyBorder="1" applyAlignment="1">
      <alignment horizontal="left" vertical="center"/>
    </xf>
    <xf numFmtId="0" fontId="94" fillId="0" borderId="11" xfId="0" applyFont="1" applyFill="1" applyBorder="1" applyAlignment="1">
      <alignment horizontal="left" vertical="center" shrinkToFit="1"/>
    </xf>
    <xf numFmtId="187" fontId="94" fillId="0" borderId="11" xfId="0" applyNumberFormat="1" applyFont="1" applyFill="1" applyBorder="1" applyAlignment="1">
      <alignment horizontal="center" vertical="center" shrinkToFit="1"/>
    </xf>
    <xf numFmtId="49" fontId="94" fillId="0" borderId="12" xfId="0" applyNumberFormat="1" applyFont="1" applyBorder="1" applyAlignment="1">
      <alignment vertical="center"/>
    </xf>
    <xf numFmtId="0" fontId="96" fillId="0" borderId="12" xfId="0" applyFont="1" applyFill="1" applyBorder="1" applyAlignment="1">
      <alignment horizontal="center" shrinkToFit="1"/>
    </xf>
    <xf numFmtId="0" fontId="97" fillId="0" borderId="10" xfId="0" applyFont="1" applyBorder="1" applyAlignment="1">
      <alignment/>
    </xf>
    <xf numFmtId="0" fontId="15" fillId="0" borderId="12" xfId="0" applyFont="1" applyFill="1" applyBorder="1" applyAlignment="1">
      <alignment horizontal="center" vertical="center" shrinkToFit="1"/>
    </xf>
    <xf numFmtId="0" fontId="20" fillId="0" borderId="13" xfId="0" applyFont="1" applyBorder="1" applyAlignment="1">
      <alignment horizontal="center" shrinkToFit="1"/>
    </xf>
    <xf numFmtId="0" fontId="13" fillId="0" borderId="15" xfId="0" applyFont="1" applyBorder="1" applyAlignment="1">
      <alignment horizontal="left" shrinkToFit="1"/>
    </xf>
    <xf numFmtId="0" fontId="13" fillId="0" borderId="31" xfId="0" applyFont="1" applyFill="1" applyBorder="1" applyAlignment="1">
      <alignment horizontal="left" vertical="center"/>
    </xf>
    <xf numFmtId="0" fontId="31" fillId="0" borderId="32" xfId="0" applyFont="1" applyFill="1" applyBorder="1" applyAlignment="1">
      <alignment horizontal="center" vertical="center"/>
    </xf>
    <xf numFmtId="0" fontId="98" fillId="0" borderId="10" xfId="0" applyFont="1" applyFill="1" applyBorder="1" applyAlignment="1">
      <alignment horizontal="left" vertical="center" shrinkToFit="1"/>
    </xf>
    <xf numFmtId="0" fontId="99" fillId="0" borderId="10" xfId="0" applyFont="1" applyFill="1" applyBorder="1" applyAlignment="1">
      <alignment horizontal="center" vertical="center" shrinkToFit="1"/>
    </xf>
    <xf numFmtId="0" fontId="14" fillId="0" borderId="33" xfId="0" applyFont="1" applyFill="1" applyBorder="1" applyAlignment="1">
      <alignment vertical="center"/>
    </xf>
    <xf numFmtId="0" fontId="14" fillId="0" borderId="34" xfId="0" applyFont="1" applyFill="1" applyBorder="1" applyAlignment="1">
      <alignment horizontal="left" vertical="center" shrinkToFit="1"/>
    </xf>
    <xf numFmtId="187" fontId="13" fillId="0" borderId="34" xfId="0" applyNumberFormat="1" applyFont="1" applyFill="1" applyBorder="1" applyAlignment="1">
      <alignment horizontal="center" vertical="center" shrinkToFit="1"/>
    </xf>
    <xf numFmtId="0" fontId="14" fillId="0" borderId="35" xfId="0" applyFont="1" applyFill="1" applyBorder="1" applyAlignment="1">
      <alignment horizontal="left" vertical="center" shrinkToFit="1"/>
    </xf>
    <xf numFmtId="0" fontId="14" fillId="0" borderId="36" xfId="0" applyFont="1" applyFill="1" applyBorder="1" applyAlignment="1">
      <alignment vertical="center"/>
    </xf>
    <xf numFmtId="0" fontId="96" fillId="0" borderId="10" xfId="0" applyFont="1" applyFill="1" applyBorder="1" applyAlignment="1">
      <alignment horizontal="center" vertical="center" shrinkToFit="1"/>
    </xf>
    <xf numFmtId="0" fontId="96" fillId="0" borderId="10" xfId="0" applyFont="1" applyFill="1" applyBorder="1" applyAlignment="1">
      <alignment vertical="center" shrinkToFit="1"/>
    </xf>
    <xf numFmtId="212" fontId="94" fillId="0" borderId="10" xfId="0" applyNumberFormat="1"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4" fillId="0" borderId="37" xfId="0" applyFont="1" applyFill="1" applyBorder="1" applyAlignment="1">
      <alignment horizontal="left" vertical="center" shrinkToFit="1"/>
    </xf>
    <xf numFmtId="0" fontId="14" fillId="0" borderId="38" xfId="0" applyFont="1" applyFill="1" applyBorder="1" applyAlignment="1">
      <alignment vertical="center"/>
    </xf>
    <xf numFmtId="0" fontId="8" fillId="0" borderId="10" xfId="0" applyFont="1" applyBorder="1" applyAlignment="1">
      <alignment horizontal="left" shrinkToFit="1"/>
    </xf>
    <xf numFmtId="0" fontId="8" fillId="0" borderId="32" xfId="0" applyFont="1" applyFill="1" applyBorder="1" applyAlignment="1">
      <alignment horizontal="left" vertical="center" shrinkToFit="1"/>
    </xf>
    <xf numFmtId="0" fontId="14" fillId="0" borderId="36" xfId="0" applyFont="1" applyFill="1" applyBorder="1" applyAlignment="1">
      <alignment horizontal="left" vertical="center"/>
    </xf>
    <xf numFmtId="0" fontId="14" fillId="0" borderId="36" xfId="0" applyFont="1" applyFill="1" applyBorder="1" applyAlignment="1">
      <alignment vertical="center" shrinkToFit="1"/>
    </xf>
    <xf numFmtId="0" fontId="11" fillId="0" borderId="39"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40" xfId="0" applyFont="1" applyFill="1" applyBorder="1" applyAlignment="1">
      <alignment horizontal="center" vertical="center"/>
    </xf>
    <xf numFmtId="0" fontId="25" fillId="0" borderId="32" xfId="0" applyFont="1" applyFill="1" applyBorder="1" applyAlignment="1">
      <alignment horizontal="center"/>
    </xf>
    <xf numFmtId="0" fontId="26" fillId="0" borderId="36" xfId="0" applyFont="1" applyFill="1" applyBorder="1" applyAlignment="1">
      <alignment horizont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195" fontId="13" fillId="0" borderId="25" xfId="0" applyNumberFormat="1" applyFont="1" applyFill="1" applyBorder="1" applyAlignment="1">
      <alignment horizontal="center" vertical="center" shrinkToFit="1"/>
    </xf>
    <xf numFmtId="0" fontId="100" fillId="0" borderId="43" xfId="0" applyFont="1" applyBorder="1" applyAlignment="1">
      <alignment horizontal="center" vertical="center" shrinkToFit="1"/>
    </xf>
    <xf numFmtId="0" fontId="100" fillId="0" borderId="13" xfId="0" applyFont="1" applyFill="1" applyBorder="1" applyAlignment="1">
      <alignment horizontal="center" vertical="center"/>
    </xf>
    <xf numFmtId="0" fontId="100" fillId="0" borderId="10" xfId="0" applyFont="1" applyFill="1" applyBorder="1" applyAlignment="1">
      <alignment horizontal="center" vertical="center"/>
    </xf>
    <xf numFmtId="187" fontId="100" fillId="33" borderId="10" xfId="0" applyNumberFormat="1" applyFont="1" applyFill="1" applyBorder="1" applyAlignment="1">
      <alignment horizontal="center" vertical="center" shrinkToFit="1"/>
    </xf>
    <xf numFmtId="0" fontId="100" fillId="0" borderId="14" xfId="0" applyFont="1" applyFill="1" applyBorder="1" applyAlignment="1">
      <alignment horizontal="center" vertical="center" shrinkToFit="1"/>
    </xf>
    <xf numFmtId="0" fontId="100" fillId="0" borderId="10" xfId="0" applyFont="1" applyFill="1" applyBorder="1" applyAlignment="1">
      <alignment horizontal="center" vertical="center" shrinkToFit="1"/>
    </xf>
    <xf numFmtId="0" fontId="101" fillId="0" borderId="10" xfId="0" applyFont="1" applyFill="1" applyBorder="1" applyAlignment="1">
      <alignment horizontal="center" vertical="center" shrinkToFit="1"/>
    </xf>
    <xf numFmtId="0" fontId="100" fillId="0" borderId="15" xfId="0" applyFont="1" applyFill="1" applyBorder="1" applyAlignment="1">
      <alignment horizontal="center" vertical="center" shrinkToFit="1"/>
    </xf>
    <xf numFmtId="0" fontId="32" fillId="0" borderId="10" xfId="0" applyFont="1" applyFill="1" applyBorder="1" applyAlignment="1">
      <alignment horizontal="center" vertical="center" shrinkToFit="1"/>
    </xf>
    <xf numFmtId="0" fontId="32" fillId="0" borderId="10" xfId="0" applyFont="1" applyFill="1" applyBorder="1" applyAlignment="1">
      <alignment horizontal="center" vertical="center"/>
    </xf>
    <xf numFmtId="0" fontId="100" fillId="0" borderId="13" xfId="0" applyFont="1" applyBorder="1" applyAlignment="1">
      <alignment horizontal="center" shrinkToFit="1"/>
    </xf>
    <xf numFmtId="0" fontId="100" fillId="0" borderId="17" xfId="0" applyFont="1" applyFill="1" applyBorder="1" applyAlignment="1">
      <alignment horizontal="center" vertical="center"/>
    </xf>
    <xf numFmtId="0" fontId="100" fillId="0" borderId="18" xfId="0" applyFont="1" applyFill="1" applyBorder="1" applyAlignment="1">
      <alignment horizontal="center" vertical="center"/>
    </xf>
    <xf numFmtId="0" fontId="102" fillId="0" borderId="21" xfId="0" applyFont="1" applyBorder="1" applyAlignment="1">
      <alignment horizontal="left"/>
    </xf>
    <xf numFmtId="0" fontId="100" fillId="0" borderId="24" xfId="0" applyFont="1" applyFill="1" applyBorder="1" applyAlignment="1">
      <alignment horizontal="center" vertical="center"/>
    </xf>
    <xf numFmtId="0" fontId="100" fillId="0" borderId="0" xfId="0" applyFont="1" applyFill="1" applyAlignment="1">
      <alignment horizontal="center" vertical="center"/>
    </xf>
    <xf numFmtId="187" fontId="100" fillId="33" borderId="0" xfId="0" applyNumberFormat="1" applyFont="1" applyFill="1" applyBorder="1" applyAlignment="1">
      <alignment horizontal="center" vertical="center" shrinkToFit="1"/>
    </xf>
    <xf numFmtId="0" fontId="100" fillId="0" borderId="10" xfId="0" applyFont="1" applyBorder="1" applyAlignment="1">
      <alignment horizontal="center" shrinkToFit="1"/>
    </xf>
    <xf numFmtId="0" fontId="103" fillId="34" borderId="10" xfId="0" applyFont="1" applyFill="1" applyBorder="1" applyAlignment="1">
      <alignment horizontal="center" vertical="center"/>
    </xf>
    <xf numFmtId="0" fontId="32" fillId="0" borderId="0" xfId="0" applyFont="1" applyFill="1" applyAlignment="1">
      <alignment horizontal="center" vertical="center"/>
    </xf>
    <xf numFmtId="0" fontId="33" fillId="0" borderId="14" xfId="0" applyFont="1" applyBorder="1" applyAlignment="1">
      <alignment horizontal="center" vertical="center" shrinkToFit="1"/>
    </xf>
    <xf numFmtId="0" fontId="32" fillId="0" borderId="10" xfId="0" applyFont="1" applyBorder="1" applyAlignment="1">
      <alignment horizontal="center"/>
    </xf>
    <xf numFmtId="0" fontId="32" fillId="0" borderId="14"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3" xfId="0" applyFont="1" applyBorder="1" applyAlignment="1">
      <alignment horizontal="center" shrinkToFit="1"/>
    </xf>
    <xf numFmtId="0" fontId="33" fillId="0" borderId="1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8" xfId="0" applyFont="1" applyFill="1" applyBorder="1" applyAlignment="1">
      <alignment horizontal="center" vertical="center"/>
    </xf>
    <xf numFmtId="0" fontId="34" fillId="0" borderId="21" xfId="0" applyFont="1" applyBorder="1" applyAlignment="1">
      <alignment horizontal="center"/>
    </xf>
    <xf numFmtId="0" fontId="33" fillId="0" borderId="24" xfId="0" applyFont="1" applyFill="1" applyBorder="1" applyAlignment="1">
      <alignment horizontal="center" vertical="center"/>
    </xf>
    <xf numFmtId="0" fontId="32" fillId="0" borderId="21" xfId="0" applyFont="1" applyFill="1" applyBorder="1" applyAlignment="1">
      <alignment horizontal="center" vertical="center"/>
    </xf>
    <xf numFmtId="0" fontId="13" fillId="0" borderId="44" xfId="0" applyFont="1" applyFill="1" applyBorder="1" applyAlignment="1">
      <alignment vertical="center"/>
    </xf>
    <xf numFmtId="0" fontId="13" fillId="0" borderId="0" xfId="0" applyFont="1" applyFill="1" applyAlignment="1">
      <alignment horizontal="left" vertical="center"/>
    </xf>
    <xf numFmtId="194" fontId="100" fillId="0" borderId="10" xfId="0" applyNumberFormat="1" applyFont="1" applyFill="1" applyBorder="1" applyAlignment="1">
      <alignment horizontal="center" vertical="center" shrinkToFit="1"/>
    </xf>
    <xf numFmtId="0" fontId="104" fillId="34" borderId="13" xfId="0" applyFont="1" applyFill="1" applyBorder="1" applyAlignment="1">
      <alignment horizontal="center" vertical="center"/>
    </xf>
    <xf numFmtId="195" fontId="105" fillId="34" borderId="10" xfId="0" applyNumberFormat="1" applyFont="1" applyFill="1" applyBorder="1" applyAlignment="1">
      <alignment horizontal="center" vertical="center"/>
    </xf>
    <xf numFmtId="0" fontId="106" fillId="34" borderId="13" xfId="0" applyFont="1" applyFill="1" applyBorder="1" applyAlignment="1">
      <alignment horizontal="center" vertical="center"/>
    </xf>
    <xf numFmtId="0" fontId="36" fillId="0" borderId="10" xfId="0" applyFont="1" applyFill="1" applyBorder="1" applyAlignment="1">
      <alignment horizontal="center" vertical="center" shrinkToFit="1"/>
    </xf>
    <xf numFmtId="187" fontId="16" fillId="0" borderId="34" xfId="0" applyNumberFormat="1" applyFont="1" applyFill="1" applyBorder="1" applyAlignment="1">
      <alignment horizontal="center" vertical="center" shrinkToFit="1"/>
    </xf>
    <xf numFmtId="1" fontId="107" fillId="34" borderId="10" xfId="0" applyNumberFormat="1" applyFont="1" applyFill="1" applyBorder="1" applyAlignment="1">
      <alignment horizontal="center" vertical="center"/>
    </xf>
    <xf numFmtId="0" fontId="108" fillId="0" borderId="43" xfId="0" applyFont="1" applyBorder="1" applyAlignment="1">
      <alignment horizontal="left" shrinkToFit="1"/>
    </xf>
    <xf numFmtId="0" fontId="109" fillId="0" borderId="10" xfId="0" applyFont="1" applyFill="1" applyBorder="1" applyAlignment="1">
      <alignment vertical="center"/>
    </xf>
    <xf numFmtId="0" fontId="109" fillId="0" borderId="10" xfId="0" applyFont="1" applyFill="1" applyBorder="1" applyAlignment="1">
      <alignment vertical="center" shrinkToFit="1"/>
    </xf>
    <xf numFmtId="0" fontId="109" fillId="0" borderId="10" xfId="0" applyFont="1" applyFill="1" applyBorder="1" applyAlignment="1">
      <alignment horizontal="center" vertical="center" shrinkToFit="1"/>
    </xf>
    <xf numFmtId="0" fontId="108" fillId="0" borderId="10" xfId="0" applyFont="1" applyFill="1" applyBorder="1" applyAlignment="1">
      <alignment horizontal="center" vertical="center"/>
    </xf>
    <xf numFmtId="0" fontId="94" fillId="0" borderId="34" xfId="0" applyFont="1" applyFill="1" applyBorder="1" applyAlignment="1">
      <alignment horizontal="left" vertical="center"/>
    </xf>
    <xf numFmtId="0" fontId="94" fillId="0" borderId="34" xfId="0" applyFont="1" applyFill="1" applyBorder="1" applyAlignment="1">
      <alignment horizontal="center" vertical="center"/>
    </xf>
    <xf numFmtId="194" fontId="96" fillId="0" borderId="10" xfId="0" applyNumberFormat="1" applyFont="1" applyFill="1" applyBorder="1" applyAlignment="1">
      <alignment horizontal="center" vertical="center"/>
    </xf>
    <xf numFmtId="181" fontId="94" fillId="0" borderId="10" xfId="0" applyNumberFormat="1" applyFont="1" applyFill="1" applyBorder="1" applyAlignment="1">
      <alignment horizontal="center" vertical="center" shrinkToFit="1"/>
    </xf>
    <xf numFmtId="181" fontId="94" fillId="0" borderId="25" xfId="0" applyNumberFormat="1" applyFont="1" applyFill="1" applyBorder="1" applyAlignment="1">
      <alignment horizontal="center" vertical="center" shrinkToFit="1"/>
    </xf>
    <xf numFmtId="0" fontId="103" fillId="35" borderId="14" xfId="0" applyFont="1" applyFill="1" applyBorder="1" applyAlignment="1">
      <alignment horizontal="center" vertical="center" shrinkToFit="1"/>
    </xf>
    <xf numFmtId="196" fontId="13" fillId="0" borderId="10" xfId="0" applyNumberFormat="1" applyFont="1" applyFill="1" applyBorder="1" applyAlignment="1">
      <alignment horizontal="center" vertical="center" shrinkToFit="1"/>
    </xf>
    <xf numFmtId="0" fontId="110" fillId="0" borderId="10" xfId="0" applyFont="1" applyFill="1" applyBorder="1" applyAlignment="1">
      <alignment horizontal="center" vertical="center"/>
    </xf>
    <xf numFmtId="0" fontId="108" fillId="0" borderId="15" xfId="0" applyFont="1" applyBorder="1" applyAlignment="1">
      <alignment horizontal="left" shrinkToFit="1"/>
    </xf>
    <xf numFmtId="199" fontId="109" fillId="0" borderId="10" xfId="0" applyNumberFormat="1" applyFont="1" applyFill="1" applyBorder="1" applyAlignment="1">
      <alignment horizontal="center" vertical="center"/>
    </xf>
    <xf numFmtId="0" fontId="111" fillId="0" borderId="10" xfId="0" applyFont="1" applyFill="1" applyBorder="1" applyAlignment="1">
      <alignment horizontal="center" vertical="center" shrinkToFit="1"/>
    </xf>
    <xf numFmtId="196" fontId="109" fillId="0" borderId="10" xfId="0" applyNumberFormat="1" applyFont="1" applyFill="1" applyBorder="1" applyAlignment="1">
      <alignment horizontal="center" vertical="center"/>
    </xf>
    <xf numFmtId="0" fontId="109" fillId="0" borderId="10" xfId="0" applyFont="1" applyFill="1" applyBorder="1" applyAlignment="1">
      <alignment horizontal="center" vertical="center"/>
    </xf>
    <xf numFmtId="0" fontId="13" fillId="0" borderId="0" xfId="0" applyFont="1" applyFill="1" applyAlignment="1">
      <alignment horizontal="left" vertical="center" shrinkToFit="1"/>
    </xf>
    <xf numFmtId="0" fontId="13" fillId="0" borderId="10" xfId="0" applyFont="1" applyFill="1" applyBorder="1" applyAlignment="1">
      <alignment vertical="center" shrinkToFit="1"/>
    </xf>
    <xf numFmtId="0" fontId="6" fillId="36" borderId="10" xfId="0" applyFont="1" applyFill="1" applyBorder="1" applyAlignment="1">
      <alignment horizontal="left" vertical="center"/>
    </xf>
    <xf numFmtId="0" fontId="6" fillId="36" borderId="10" xfId="0" applyFont="1" applyFill="1" applyBorder="1" applyAlignment="1">
      <alignment horizontal="center" vertical="center"/>
    </xf>
    <xf numFmtId="0" fontId="13" fillId="0" borderId="13" xfId="0" applyFont="1" applyFill="1" applyBorder="1" applyAlignment="1">
      <alignment horizontal="left" vertical="center" wrapText="1"/>
    </xf>
    <xf numFmtId="176" fontId="13" fillId="0" borderId="10" xfId="0" applyNumberFormat="1" applyFont="1" applyFill="1" applyBorder="1" applyAlignment="1">
      <alignment horizontal="center" vertical="center"/>
    </xf>
    <xf numFmtId="0" fontId="30" fillId="0" borderId="13" xfId="0" applyFont="1" applyFill="1" applyBorder="1" applyAlignment="1">
      <alignment horizontal="center" shrinkToFit="1"/>
    </xf>
    <xf numFmtId="187" fontId="16" fillId="0" borderId="11" xfId="0" applyNumberFormat="1" applyFont="1" applyFill="1" applyBorder="1" applyAlignment="1">
      <alignment horizontal="center" vertical="center" shrinkToFit="1"/>
    </xf>
    <xf numFmtId="0" fontId="6" fillId="0" borderId="15" xfId="0" applyFont="1" applyFill="1" applyBorder="1" applyAlignment="1">
      <alignment horizontal="left" shrinkToFit="1"/>
    </xf>
    <xf numFmtId="200" fontId="13" fillId="0" borderId="10" xfId="0" applyNumberFormat="1" applyFont="1" applyFill="1" applyBorder="1" applyAlignment="1">
      <alignment horizontal="center" vertical="center" shrinkToFit="1"/>
    </xf>
    <xf numFmtId="0" fontId="112" fillId="0" borderId="43" xfId="0" applyFont="1" applyBorder="1" applyAlignment="1">
      <alignment horizontal="center" vertical="center" shrinkToFit="1"/>
    </xf>
    <xf numFmtId="0" fontId="112" fillId="0" borderId="13" xfId="0" applyFont="1" applyFill="1" applyBorder="1" applyAlignment="1">
      <alignment horizontal="center" vertical="center"/>
    </xf>
    <xf numFmtId="0" fontId="112" fillId="0" borderId="10" xfId="0" applyFont="1" applyFill="1" applyBorder="1" applyAlignment="1">
      <alignment horizontal="center" vertical="center"/>
    </xf>
    <xf numFmtId="194" fontId="112" fillId="0" borderId="0" xfId="0" applyNumberFormat="1" applyFont="1" applyFill="1" applyBorder="1" applyAlignment="1">
      <alignment horizontal="center" vertical="center" shrinkToFit="1"/>
    </xf>
    <xf numFmtId="187" fontId="112" fillId="33" borderId="0" xfId="0" applyNumberFormat="1" applyFont="1" applyFill="1" applyBorder="1" applyAlignment="1">
      <alignment horizontal="center" vertical="center" shrinkToFit="1"/>
    </xf>
    <xf numFmtId="0" fontId="112" fillId="0" borderId="14" xfId="0" applyFont="1" applyFill="1" applyBorder="1" applyAlignment="1">
      <alignment horizontal="center" vertical="center" shrinkToFit="1"/>
    </xf>
    <xf numFmtId="0" fontId="112" fillId="0" borderId="10" xfId="0" applyFont="1" applyFill="1" applyBorder="1" applyAlignment="1">
      <alignment horizontal="center" vertical="center" shrinkToFit="1"/>
    </xf>
    <xf numFmtId="0" fontId="113" fillId="0" borderId="10" xfId="0" applyFont="1" applyFill="1" applyBorder="1" applyAlignment="1">
      <alignment horizontal="center" vertical="center" shrinkToFit="1"/>
    </xf>
    <xf numFmtId="0" fontId="112" fillId="0" borderId="15" xfId="0" applyFont="1" applyFill="1" applyBorder="1" applyAlignment="1">
      <alignment horizontal="center" vertical="center" shrinkToFit="1"/>
    </xf>
    <xf numFmtId="0" fontId="41" fillId="0" borderId="21" xfId="0" applyFont="1" applyFill="1" applyBorder="1" applyAlignment="1">
      <alignment horizontal="center" vertical="center"/>
    </xf>
    <xf numFmtId="0" fontId="114" fillId="0" borderId="10" xfId="0" applyFont="1" applyFill="1" applyBorder="1" applyAlignment="1">
      <alignment horizontal="center" vertical="center" shrinkToFit="1"/>
    </xf>
    <xf numFmtId="0" fontId="112" fillId="0" borderId="10" xfId="0" applyFont="1" applyBorder="1" applyAlignment="1">
      <alignment horizontal="center" shrinkToFit="1"/>
    </xf>
    <xf numFmtId="0" fontId="112" fillId="0" borderId="17" xfId="0" applyFont="1" applyFill="1" applyBorder="1" applyAlignment="1">
      <alignment horizontal="center" vertical="center"/>
    </xf>
    <xf numFmtId="0" fontId="112" fillId="0" borderId="18" xfId="0" applyFont="1" applyFill="1" applyBorder="1" applyAlignment="1">
      <alignment horizontal="center" vertical="center"/>
    </xf>
    <xf numFmtId="0" fontId="115" fillId="0" borderId="21" xfId="0" applyFont="1" applyBorder="1" applyAlignment="1">
      <alignment horizontal="left"/>
    </xf>
    <xf numFmtId="0" fontId="112" fillId="0" borderId="24" xfId="0" applyFont="1" applyFill="1" applyBorder="1" applyAlignment="1">
      <alignment horizontal="center" vertical="center"/>
    </xf>
    <xf numFmtId="0" fontId="112" fillId="0" borderId="0" xfId="0" applyFont="1" applyFill="1" applyAlignment="1">
      <alignment horizontal="center" vertical="center"/>
    </xf>
    <xf numFmtId="194" fontId="103" fillId="0" borderId="0" xfId="0" applyNumberFormat="1" applyFont="1" applyFill="1" applyBorder="1" applyAlignment="1">
      <alignment horizontal="center" vertical="center" shrinkToFit="1"/>
    </xf>
    <xf numFmtId="193" fontId="13" fillId="0" borderId="10" xfId="0" applyNumberFormat="1" applyFont="1" applyFill="1" applyBorder="1" applyAlignment="1">
      <alignment horizontal="center" vertical="center" shrinkToFit="1"/>
    </xf>
    <xf numFmtId="203" fontId="13" fillId="0" borderId="10" xfId="0" applyNumberFormat="1" applyFont="1" applyFill="1" applyBorder="1" applyAlignment="1">
      <alignment horizontal="center" vertical="center" shrinkToFit="1"/>
    </xf>
    <xf numFmtId="197" fontId="13" fillId="0" borderId="10" xfId="0" applyNumberFormat="1" applyFont="1" applyFill="1" applyBorder="1" applyAlignment="1">
      <alignment horizontal="center" vertical="center" shrinkToFit="1"/>
    </xf>
    <xf numFmtId="200" fontId="13" fillId="0" borderId="25" xfId="0" applyNumberFormat="1"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32" fillId="0" borderId="10" xfId="0" applyFont="1" applyBorder="1" applyAlignment="1">
      <alignment horizontal="center" vertical="center"/>
    </xf>
    <xf numFmtId="0" fontId="103" fillId="0" borderId="13" xfId="0" applyFont="1" applyBorder="1" applyAlignment="1">
      <alignment horizontal="center" shrinkToFit="1"/>
    </xf>
    <xf numFmtId="180" fontId="94" fillId="0" borderId="10" xfId="0" applyNumberFormat="1" applyFont="1" applyFill="1" applyBorder="1" applyAlignment="1">
      <alignment horizontal="center" vertical="center" shrinkToFit="1"/>
    </xf>
    <xf numFmtId="0" fontId="103" fillId="0" borderId="13" xfId="0" applyFont="1" applyBorder="1" applyAlignment="1">
      <alignment horizontal="center" vertical="center" shrinkToFit="1"/>
    </xf>
    <xf numFmtId="0" fontId="108" fillId="0" borderId="10" xfId="0" applyFont="1" applyFill="1" applyBorder="1" applyAlignment="1">
      <alignment horizontal="left" vertical="center"/>
    </xf>
    <xf numFmtId="197" fontId="109" fillId="0" borderId="10" xfId="0" applyNumberFormat="1" applyFont="1" applyFill="1" applyBorder="1" applyAlignment="1">
      <alignment horizontal="center" vertical="center"/>
    </xf>
    <xf numFmtId="0" fontId="108" fillId="33" borderId="45" xfId="0" applyFont="1" applyFill="1" applyBorder="1" applyAlignment="1">
      <alignment vertical="center"/>
    </xf>
    <xf numFmtId="0" fontId="116" fillId="33" borderId="46" xfId="0" applyFont="1" applyFill="1" applyBorder="1" applyAlignment="1">
      <alignment horizontal="center" vertical="center"/>
    </xf>
    <xf numFmtId="0" fontId="110" fillId="0" borderId="10" xfId="0" applyFont="1" applyBorder="1" applyAlignment="1">
      <alignment horizontal="center" vertical="center"/>
    </xf>
    <xf numFmtId="181" fontId="108" fillId="0" borderId="10" xfId="0" applyNumberFormat="1" applyFont="1" applyFill="1" applyBorder="1" applyAlignment="1">
      <alignment horizontal="center" vertical="center" shrinkToFit="1"/>
    </xf>
    <xf numFmtId="0" fontId="13" fillId="0" borderId="34" xfId="0" applyFont="1" applyFill="1" applyBorder="1" applyAlignment="1">
      <alignment horizontal="left" vertical="center" shrinkToFit="1"/>
    </xf>
    <xf numFmtId="0" fontId="11" fillId="0" borderId="10" xfId="0" applyFont="1" applyFill="1" applyBorder="1" applyAlignment="1">
      <alignment horizontal="center" vertical="center" textRotation="255" wrapText="1"/>
    </xf>
    <xf numFmtId="0" fontId="11" fillId="0" borderId="47" xfId="0" applyFont="1" applyFill="1" applyBorder="1" applyAlignment="1">
      <alignment horizontal="center" vertical="center" wrapText="1" readingOrder="1"/>
    </xf>
    <xf numFmtId="0" fontId="11" fillId="0" borderId="48" xfId="0" applyFont="1" applyFill="1" applyBorder="1" applyAlignment="1">
      <alignment horizontal="center" vertical="center" wrapText="1" readingOrder="1"/>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11" fillId="0" borderId="50" xfId="0" applyFont="1" applyFill="1" applyBorder="1" applyAlignment="1">
      <alignment horizontal="center" vertical="center" textRotation="255" shrinkToFit="1"/>
    </xf>
    <xf numFmtId="0" fontId="0" fillId="0" borderId="41" xfId="0" applyBorder="1" applyAlignment="1">
      <alignment horizontal="center" vertical="center" textRotation="255"/>
    </xf>
    <xf numFmtId="0" fontId="8" fillId="34" borderId="51" xfId="0" applyFont="1" applyFill="1"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41" xfId="0" applyBorder="1" applyAlignment="1">
      <alignment horizontal="center" vertical="center"/>
    </xf>
    <xf numFmtId="0" fontId="29" fillId="0" borderId="12" xfId="0" applyFont="1" applyFill="1" applyBorder="1" applyAlignment="1">
      <alignment horizontal="center" vertical="center" shrinkToFit="1"/>
    </xf>
    <xf numFmtId="0" fontId="0" fillId="0" borderId="53" xfId="0" applyFont="1" applyBorder="1" applyAlignment="1">
      <alignment horizontal="center" vertical="center"/>
    </xf>
    <xf numFmtId="195" fontId="28" fillId="34" borderId="12" xfId="0" applyNumberFormat="1" applyFont="1" applyFill="1" applyBorder="1" applyAlignment="1">
      <alignment horizontal="center" vertical="center"/>
    </xf>
    <xf numFmtId="0" fontId="0" fillId="0" borderId="53" xfId="0" applyBorder="1" applyAlignment="1">
      <alignment horizontal="center" vertical="center"/>
    </xf>
    <xf numFmtId="0" fontId="11" fillId="0" borderId="12" xfId="0" applyFont="1" applyFill="1" applyBorder="1" applyAlignment="1">
      <alignment horizontal="center" vertical="center" textRotation="255" shrinkToFit="1"/>
    </xf>
    <xf numFmtId="0" fontId="0" fillId="0" borderId="15" xfId="0" applyBorder="1" applyAlignment="1">
      <alignment horizontal="center" vertical="center" textRotation="255"/>
    </xf>
    <xf numFmtId="0" fontId="0" fillId="0" borderId="54" xfId="0" applyBorder="1" applyAlignment="1">
      <alignment horizontal="center" vertical="center"/>
    </xf>
    <xf numFmtId="0" fontId="0" fillId="0" borderId="16" xfId="0" applyBorder="1" applyAlignment="1">
      <alignment horizontal="center" vertical="center"/>
    </xf>
    <xf numFmtId="1" fontId="105" fillId="34" borderId="12" xfId="0" applyNumberFormat="1" applyFont="1" applyFill="1" applyBorder="1" applyAlignment="1">
      <alignment horizontal="center" vertical="center"/>
    </xf>
    <xf numFmtId="0" fontId="0" fillId="0" borderId="15" xfId="0" applyBorder="1" applyAlignment="1">
      <alignment horizontal="center" vertical="center"/>
    </xf>
    <xf numFmtId="205" fontId="11" fillId="0" borderId="55" xfId="0" applyNumberFormat="1"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15" xfId="0" applyFont="1"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11" fillId="0" borderId="58" xfId="0" applyFont="1" applyFill="1" applyBorder="1" applyAlignment="1">
      <alignment horizontal="center" vertical="center" textRotation="255" wrapText="1"/>
    </xf>
    <xf numFmtId="0" fontId="0" fillId="0" borderId="59" xfId="0" applyBorder="1" applyAlignment="1">
      <alignment horizontal="center" vertical="center" textRotation="255"/>
    </xf>
    <xf numFmtId="0" fontId="11" fillId="0" borderId="12" xfId="0" applyFont="1" applyFill="1" applyBorder="1" applyAlignment="1">
      <alignment horizontal="center" vertical="center" textRotation="255" wrapText="1"/>
    </xf>
    <xf numFmtId="0" fontId="103" fillId="34" borderId="12" xfId="0" applyFont="1" applyFill="1" applyBorder="1" applyAlignment="1">
      <alignment horizontal="center" vertical="center"/>
    </xf>
    <xf numFmtId="0" fontId="35" fillId="0" borderId="53" xfId="0" applyFont="1" applyBorder="1" applyAlignment="1">
      <alignment horizontal="center" vertical="center"/>
    </xf>
    <xf numFmtId="0" fontId="95" fillId="34" borderId="12" xfId="0" applyFont="1" applyFill="1" applyBorder="1" applyAlignment="1">
      <alignment horizontal="center" vertical="center"/>
    </xf>
    <xf numFmtId="0" fontId="5" fillId="0" borderId="0" xfId="0" applyFont="1" applyFill="1" applyBorder="1" applyAlignment="1">
      <alignment horizontal="left" vertical="center"/>
    </xf>
    <xf numFmtId="0" fontId="19" fillId="0" borderId="24" xfId="0" applyFont="1" applyBorder="1" applyAlignment="1">
      <alignment horizontal="center" vertical="center"/>
    </xf>
    <xf numFmtId="0" fontId="11" fillId="0" borderId="60" xfId="0" applyFont="1" applyFill="1" applyBorder="1" applyAlignment="1">
      <alignment horizontal="center" vertical="center" textRotation="255" shrinkToFit="1"/>
    </xf>
    <xf numFmtId="0" fontId="11" fillId="0" borderId="48" xfId="0" applyFont="1" applyFill="1" applyBorder="1" applyAlignment="1">
      <alignment horizontal="center" vertical="center" textRotation="255" shrinkToFit="1"/>
    </xf>
    <xf numFmtId="0" fontId="11" fillId="0" borderId="49" xfId="0" applyFont="1" applyFill="1" applyBorder="1" applyAlignment="1">
      <alignment horizontal="center" vertical="center" textRotation="255" shrinkToFit="1"/>
    </xf>
    <xf numFmtId="185" fontId="11" fillId="0" borderId="17" xfId="0" applyNumberFormat="1" applyFont="1" applyFill="1" applyBorder="1" applyAlignment="1">
      <alignment horizontal="center" vertical="center" shrinkToFit="1"/>
    </xf>
    <xf numFmtId="0" fontId="0" fillId="0" borderId="17" xfId="0" applyBorder="1" applyAlignment="1">
      <alignment horizontal="center" vertical="center" shrinkToFit="1"/>
    </xf>
    <xf numFmtId="0" fontId="11" fillId="0" borderId="61" xfId="0" applyFont="1" applyFill="1" applyBorder="1" applyAlignment="1">
      <alignment horizontal="center" vertical="center" textRotation="255" shrinkToFit="1"/>
    </xf>
    <xf numFmtId="0" fontId="0" fillId="0" borderId="62" xfId="0" applyBorder="1" applyAlignment="1">
      <alignment horizontal="center" vertical="center"/>
    </xf>
    <xf numFmtId="186" fontId="11" fillId="0" borderId="17" xfId="0" applyNumberFormat="1" applyFont="1" applyFill="1" applyBorder="1" applyAlignment="1">
      <alignment horizontal="center" vertical="center" shrinkToFit="1"/>
    </xf>
    <xf numFmtId="0" fontId="11" fillId="0" borderId="17" xfId="0" applyFont="1" applyFill="1" applyBorder="1" applyAlignment="1">
      <alignment horizontal="center" vertical="center" textRotation="255" shrinkToFit="1"/>
    </xf>
    <xf numFmtId="0" fontId="11" fillId="0" borderId="10" xfId="0" applyFont="1" applyFill="1" applyBorder="1" applyAlignment="1">
      <alignment horizontal="center" vertical="center" textRotation="255" shrinkToFit="1"/>
    </xf>
    <xf numFmtId="0" fontId="11" fillId="0" borderId="17" xfId="34" applyFont="1" applyFill="1" applyBorder="1" applyAlignment="1">
      <alignment horizontal="center" vertical="center" textRotation="255" shrinkToFit="1"/>
      <protection/>
    </xf>
    <xf numFmtId="0" fontId="11" fillId="0" borderId="10" xfId="34" applyFont="1" applyFill="1" applyBorder="1" applyAlignment="1">
      <alignment horizontal="center" vertical="center" textRotation="255" shrinkToFit="1"/>
      <protection/>
    </xf>
    <xf numFmtId="0" fontId="0" fillId="0" borderId="10" xfId="0" applyBorder="1" applyAlignment="1">
      <alignment horizontal="center" vertical="center"/>
    </xf>
    <xf numFmtId="188" fontId="11" fillId="0" borderId="17" xfId="0" applyNumberFormat="1" applyFont="1" applyFill="1" applyBorder="1" applyAlignment="1">
      <alignment horizontal="center" vertical="center" shrinkToFit="1"/>
    </xf>
    <xf numFmtId="188" fontId="0" fillId="0" borderId="17" xfId="0" applyNumberFormat="1" applyBorder="1" applyAlignment="1">
      <alignment horizontal="center" vertical="center" shrinkToFit="1"/>
    </xf>
    <xf numFmtId="189" fontId="11" fillId="0" borderId="17" xfId="0" applyNumberFormat="1" applyFont="1" applyFill="1" applyBorder="1" applyAlignment="1">
      <alignment horizontal="center" vertical="center" shrinkToFit="1"/>
    </xf>
    <xf numFmtId="189" fontId="0" fillId="0" borderId="17" xfId="0" applyNumberFormat="1" applyBorder="1" applyAlignment="1">
      <alignment horizontal="center" vertical="center" shrinkToFit="1"/>
    </xf>
    <xf numFmtId="0" fontId="11" fillId="0" borderId="10" xfId="0" applyFont="1" applyFill="1" applyBorder="1" applyAlignment="1">
      <alignment horizontal="center" vertical="center" shrinkToFit="1"/>
    </xf>
    <xf numFmtId="0" fontId="0" fillId="0" borderId="10" xfId="0"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0" xfId="0" applyFont="1" applyFill="1" applyBorder="1" applyAlignment="1">
      <alignment horizontal="center" vertical="center" wrapText="1" readingOrder="1"/>
    </xf>
    <xf numFmtId="0" fontId="27" fillId="0" borderId="10" xfId="0" applyFont="1" applyBorder="1" applyAlignment="1">
      <alignment horizontal="center" vertical="center" wrapText="1"/>
    </xf>
    <xf numFmtId="0" fontId="11" fillId="0" borderId="47" xfId="0" applyFont="1" applyFill="1" applyBorder="1" applyAlignment="1">
      <alignment horizontal="center" vertical="center" textRotation="255" wrapText="1"/>
    </xf>
    <xf numFmtId="0" fontId="11" fillId="0" borderId="48" xfId="0" applyFont="1" applyFill="1" applyBorder="1" applyAlignment="1">
      <alignment horizontal="center" vertical="center" textRotation="255" wrapText="1"/>
    </xf>
    <xf numFmtId="0" fontId="11" fillId="0" borderId="49" xfId="0" applyFont="1" applyFill="1" applyBorder="1" applyAlignment="1">
      <alignment horizontal="center" vertical="center" textRotation="255" wrapText="1"/>
    </xf>
    <xf numFmtId="0" fontId="11" fillId="0" borderId="15" xfId="0" applyFont="1" applyFill="1" applyBorder="1" applyAlignment="1">
      <alignment horizontal="center" vertical="center" textRotation="255" wrapText="1"/>
    </xf>
    <xf numFmtId="0" fontId="11" fillId="0" borderId="50" xfId="0" applyFont="1" applyFill="1" applyBorder="1" applyAlignment="1">
      <alignment horizontal="center" vertical="center" textRotation="255" wrapText="1"/>
    </xf>
    <xf numFmtId="0" fontId="0" fillId="0" borderId="63" xfId="0" applyBorder="1" applyAlignment="1">
      <alignment horizontal="center" vertical="center" textRotation="255" wrapText="1"/>
    </xf>
    <xf numFmtId="0" fontId="11" fillId="0" borderId="10" xfId="34" applyFont="1" applyFill="1" applyBorder="1" applyAlignment="1">
      <alignment horizontal="center" vertical="center" textRotation="255" wrapText="1"/>
      <protection/>
    </xf>
    <xf numFmtId="0" fontId="11" fillId="0" borderId="64" xfId="0" applyFont="1" applyFill="1" applyBorder="1" applyAlignment="1">
      <alignment horizontal="center" vertical="center" textRotation="255" wrapText="1"/>
    </xf>
    <xf numFmtId="0" fontId="11" fillId="0" borderId="65" xfId="0" applyFont="1" applyFill="1" applyBorder="1" applyAlignment="1">
      <alignment horizontal="center" vertical="center" textRotation="255" wrapText="1"/>
    </xf>
    <xf numFmtId="0" fontId="11" fillId="0" borderId="66" xfId="0" applyFont="1" applyFill="1" applyBorder="1" applyAlignment="1">
      <alignment horizontal="center" vertical="center" textRotation="255" wrapText="1"/>
    </xf>
    <xf numFmtId="0" fontId="11" fillId="0" borderId="17" xfId="0" applyFont="1" applyFill="1" applyBorder="1" applyAlignment="1">
      <alignment horizontal="center" vertical="center" textRotation="255" wrapText="1"/>
    </xf>
    <xf numFmtId="0" fontId="11" fillId="0" borderId="18" xfId="0" applyFont="1" applyFill="1" applyBorder="1" applyAlignment="1">
      <alignment horizontal="center" vertical="center" textRotation="255" wrapText="1"/>
    </xf>
    <xf numFmtId="0" fontId="11" fillId="0" borderId="47" xfId="0" applyFont="1" applyFill="1"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0" borderId="10" xfId="0" applyBorder="1" applyAlignment="1">
      <alignment horizontal="center" vertical="center" textRotation="255" shrinkToFit="1"/>
    </xf>
    <xf numFmtId="0" fontId="4" fillId="0" borderId="0" xfId="0" applyFont="1" applyAlignment="1">
      <alignment wrapText="1"/>
    </xf>
    <xf numFmtId="0" fontId="4" fillId="0" borderId="62" xfId="0" applyFont="1" applyBorder="1" applyAlignment="1">
      <alignment wrapText="1"/>
    </xf>
    <xf numFmtId="0" fontId="37" fillId="0" borderId="12" xfId="0" applyFont="1" applyFill="1" applyBorder="1" applyAlignment="1">
      <alignment horizontal="center" vertical="center" shrinkToFit="1"/>
    </xf>
    <xf numFmtId="0" fontId="38" fillId="0" borderId="15" xfId="0" applyFont="1" applyBorder="1" applyAlignment="1">
      <alignment horizontal="center" vertical="center"/>
    </xf>
    <xf numFmtId="0" fontId="96" fillId="35" borderId="51" xfId="0" applyFont="1" applyFill="1" applyBorder="1" applyAlignment="1">
      <alignment horizontal="center" vertical="center" shrinkToFit="1"/>
    </xf>
    <xf numFmtId="0" fontId="97" fillId="35" borderId="21" xfId="0" applyFont="1" applyFill="1" applyBorder="1" applyAlignment="1">
      <alignment horizontal="center" vertical="center"/>
    </xf>
    <xf numFmtId="0" fontId="97" fillId="35" borderId="32" xfId="0" applyFont="1" applyFill="1" applyBorder="1" applyAlignment="1">
      <alignment horizontal="center" vertical="center"/>
    </xf>
    <xf numFmtId="0" fontId="0" fillId="0" borderId="16" xfId="0" applyBorder="1" applyAlignment="1">
      <alignment vertical="center" shrinkToFit="1"/>
    </xf>
    <xf numFmtId="0" fontId="108" fillId="0" borderId="51" xfId="0" applyFont="1" applyFill="1" applyBorder="1" applyAlignment="1">
      <alignment horizontal="left" vertical="center" wrapText="1"/>
    </xf>
    <xf numFmtId="0" fontId="117" fillId="0" borderId="67" xfId="0" applyFont="1" applyBorder="1" applyAlignment="1">
      <alignment vertical="center" wrapText="1"/>
    </xf>
    <xf numFmtId="0" fontId="117" fillId="0" borderId="68" xfId="0" applyFont="1" applyBorder="1" applyAlignment="1">
      <alignment vertical="center" wrapText="1"/>
    </xf>
    <xf numFmtId="0" fontId="117" fillId="0" borderId="54" xfId="0" applyFont="1" applyBorder="1" applyAlignment="1">
      <alignment vertical="center" wrapText="1"/>
    </xf>
    <xf numFmtId="0" fontId="117" fillId="0" borderId="69" xfId="0" applyFont="1" applyBorder="1" applyAlignment="1">
      <alignment vertical="center" wrapText="1"/>
    </xf>
    <xf numFmtId="0" fontId="117" fillId="0" borderId="70" xfId="0" applyFont="1" applyBorder="1" applyAlignment="1">
      <alignment vertical="center" wrapText="1"/>
    </xf>
    <xf numFmtId="0" fontId="29" fillId="0" borderId="51" xfId="0" applyFont="1" applyFill="1" applyBorder="1" applyAlignment="1">
      <alignment horizontal="left" vertical="center" wrapText="1" shrinkToFit="1"/>
    </xf>
    <xf numFmtId="0" fontId="39" fillId="0" borderId="67" xfId="0" applyFont="1" applyBorder="1" applyAlignment="1">
      <alignment vertical="center" wrapText="1" shrinkToFit="1"/>
    </xf>
    <xf numFmtId="0" fontId="0" fillId="0" borderId="50" xfId="0" applyBorder="1" applyAlignment="1">
      <alignment vertical="center" shrinkToFit="1"/>
    </xf>
    <xf numFmtId="0" fontId="39" fillId="0" borderId="54" xfId="0" applyFont="1" applyBorder="1" applyAlignment="1">
      <alignment vertical="center" wrapText="1" shrinkToFit="1"/>
    </xf>
    <xf numFmtId="0" fontId="39" fillId="0" borderId="69" xfId="0" applyFont="1" applyBorder="1" applyAlignment="1">
      <alignment vertical="center" wrapText="1" shrinkToFit="1"/>
    </xf>
    <xf numFmtId="0" fontId="6" fillId="0" borderId="62" xfId="0" applyFont="1" applyBorder="1" applyAlignment="1">
      <alignment horizontal="left" wrapText="1" shrinkToFit="1"/>
    </xf>
    <xf numFmtId="0" fontId="4" fillId="0" borderId="63" xfId="0" applyFont="1" applyBorder="1" applyAlignment="1">
      <alignment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9"/>
  <sheetViews>
    <sheetView tabSelected="1" zoomScalePageLayoutView="0" workbookViewId="0" topLeftCell="G22">
      <selection activeCell="H28" sqref="H28"/>
    </sheetView>
  </sheetViews>
  <sheetFormatPr defaultColWidth="6.125" defaultRowHeight="16.5"/>
  <cols>
    <col min="1" max="1" width="5.125" style="20" customWidth="1"/>
    <col min="2" max="2" width="6.375" style="217" customWidth="1"/>
    <col min="3" max="3" width="17.25390625" style="1" customWidth="1"/>
    <col min="4" max="4" width="6.375" style="71" hidden="1" customWidth="1"/>
    <col min="5" max="5" width="15.00390625" style="1" customWidth="1"/>
    <col min="6" max="6" width="5.125" style="20" customWidth="1"/>
    <col min="7" max="7" width="6.375" style="148" customWidth="1"/>
    <col min="8" max="8" width="16.75390625" style="1" customWidth="1"/>
    <col min="9" max="9" width="6.375" style="1" hidden="1" customWidth="1"/>
    <col min="10" max="10" width="15.25390625" style="1" customWidth="1"/>
    <col min="11" max="11" width="5.125" style="20" customWidth="1"/>
    <col min="12" max="12" width="6.375" style="148" customWidth="1"/>
    <col min="13" max="13" width="17.375" style="1" customWidth="1"/>
    <col min="14" max="14" width="6.375" style="1" hidden="1" customWidth="1"/>
    <col min="15" max="15" width="11.75390625" style="1" customWidth="1"/>
    <col min="16" max="16" width="5.125" style="20" customWidth="1"/>
    <col min="17" max="17" width="6.375" style="148" customWidth="1"/>
    <col min="18" max="18" width="17.875" style="1" customWidth="1"/>
    <col min="19" max="19" width="6.375" style="1" hidden="1" customWidth="1"/>
    <col min="20" max="20" width="15.375" style="1" customWidth="1"/>
    <col min="21" max="21" width="5.125" style="20" customWidth="1"/>
    <col min="22" max="22" width="6.375" style="152" customWidth="1"/>
    <col min="23" max="23" width="17.375" style="1" customWidth="1"/>
    <col min="24" max="24" width="6.375" style="1" hidden="1" customWidth="1"/>
    <col min="25" max="25" width="14.75390625" style="1" customWidth="1"/>
    <col min="26" max="26" width="14.625" style="1" customWidth="1"/>
    <col min="27" max="27" width="8.75390625" style="1" customWidth="1"/>
    <col min="28" max="16384" width="6.125" style="1" customWidth="1"/>
  </cols>
  <sheetData>
    <row r="1" spans="1:21" ht="20.25" customHeight="1">
      <c r="A1" s="268" t="s">
        <v>16</v>
      </c>
      <c r="B1" s="268"/>
      <c r="C1" s="268"/>
      <c r="D1" s="268"/>
      <c r="E1" s="268"/>
      <c r="F1" s="268"/>
      <c r="G1" s="268"/>
      <c r="H1" s="268"/>
      <c r="I1" s="268"/>
      <c r="J1" s="268"/>
      <c r="K1" s="268"/>
      <c r="L1" s="268"/>
      <c r="M1" s="268"/>
      <c r="N1" s="268"/>
      <c r="O1" s="268"/>
      <c r="P1" s="268"/>
      <c r="Q1" s="268"/>
      <c r="R1" s="268"/>
      <c r="S1" s="268"/>
      <c r="T1" s="268"/>
      <c r="U1" s="1"/>
    </row>
    <row r="2" spans="1:21" ht="17.25" customHeight="1">
      <c r="A2" s="268" t="s">
        <v>17</v>
      </c>
      <c r="B2" s="268"/>
      <c r="C2" s="268"/>
      <c r="D2" s="268"/>
      <c r="E2" s="268"/>
      <c r="F2" s="268"/>
      <c r="G2" s="268"/>
      <c r="H2" s="268"/>
      <c r="I2" s="268"/>
      <c r="J2" s="268"/>
      <c r="K2" s="268"/>
      <c r="L2" s="268"/>
      <c r="M2" s="268"/>
      <c r="N2" s="268"/>
      <c r="O2" s="268"/>
      <c r="P2" s="268"/>
      <c r="Q2" s="268"/>
      <c r="R2" s="268"/>
      <c r="S2" s="268"/>
      <c r="T2" s="268"/>
      <c r="U2" s="1"/>
    </row>
    <row r="3" spans="1:25" s="2" customFormat="1" ht="29.25" customHeight="1" thickBot="1">
      <c r="A3" s="269" t="s">
        <v>150</v>
      </c>
      <c r="B3" s="269"/>
      <c r="C3" s="269"/>
      <c r="D3" s="269"/>
      <c r="E3" s="269"/>
      <c r="F3" s="269"/>
      <c r="G3" s="269"/>
      <c r="H3" s="269"/>
      <c r="I3" s="269"/>
      <c r="J3" s="269"/>
      <c r="K3" s="269"/>
      <c r="L3" s="269"/>
      <c r="M3" s="269"/>
      <c r="N3" s="269"/>
      <c r="O3" s="269"/>
      <c r="P3" s="269"/>
      <c r="Q3" s="269"/>
      <c r="R3" s="269"/>
      <c r="S3" s="269"/>
      <c r="T3" s="269"/>
      <c r="U3" s="269"/>
      <c r="V3" s="269"/>
      <c r="W3" s="269"/>
      <c r="X3" s="269"/>
      <c r="Y3" s="269"/>
    </row>
    <row r="4" spans="1:26" s="4" customFormat="1" ht="24.75" customHeight="1">
      <c r="A4" s="270" t="s">
        <v>10</v>
      </c>
      <c r="B4" s="273">
        <v>41988</v>
      </c>
      <c r="C4" s="274"/>
      <c r="D4" s="274"/>
      <c r="E4" s="274"/>
      <c r="F4" s="275" t="s">
        <v>12</v>
      </c>
      <c r="G4" s="277">
        <f>B4+1</f>
        <v>41989</v>
      </c>
      <c r="H4" s="274"/>
      <c r="I4" s="274"/>
      <c r="J4" s="274"/>
      <c r="K4" s="278" t="s">
        <v>18</v>
      </c>
      <c r="L4" s="256">
        <f>G4+1</f>
        <v>41990</v>
      </c>
      <c r="M4" s="257"/>
      <c r="N4" s="257"/>
      <c r="O4" s="258"/>
      <c r="P4" s="280" t="s">
        <v>48</v>
      </c>
      <c r="Q4" s="283">
        <f>L4+1</f>
        <v>41991</v>
      </c>
      <c r="R4" s="284"/>
      <c r="S4" s="284"/>
      <c r="T4" s="284"/>
      <c r="U4" s="278" t="s">
        <v>10</v>
      </c>
      <c r="V4" s="285">
        <f>Q4+1</f>
        <v>41992</v>
      </c>
      <c r="W4" s="286"/>
      <c r="X4" s="286"/>
      <c r="Y4" s="286"/>
      <c r="Z4" s="85" t="s">
        <v>19</v>
      </c>
    </row>
    <row r="5" spans="1:26" s="4" customFormat="1" ht="21.75" customHeight="1">
      <c r="A5" s="271"/>
      <c r="B5" s="287" t="s">
        <v>11</v>
      </c>
      <c r="C5" s="288"/>
      <c r="D5" s="288"/>
      <c r="E5" s="86">
        <f>990+1160</f>
        <v>2150</v>
      </c>
      <c r="F5" s="276"/>
      <c r="G5" s="287" t="s">
        <v>11</v>
      </c>
      <c r="H5" s="282"/>
      <c r="I5" s="282"/>
      <c r="J5" s="86">
        <f>E5</f>
        <v>2150</v>
      </c>
      <c r="K5" s="279"/>
      <c r="L5" s="289" t="s">
        <v>11</v>
      </c>
      <c r="M5" s="260"/>
      <c r="N5" s="261"/>
      <c r="O5" s="86">
        <f>J5</f>
        <v>2150</v>
      </c>
      <c r="P5" s="281"/>
      <c r="Q5" s="287" t="s">
        <v>11</v>
      </c>
      <c r="R5" s="282"/>
      <c r="S5" s="282"/>
      <c r="T5" s="86">
        <f>E5</f>
        <v>2150</v>
      </c>
      <c r="U5" s="279"/>
      <c r="V5" s="287" t="s">
        <v>11</v>
      </c>
      <c r="W5" s="282"/>
      <c r="X5" s="282"/>
      <c r="Y5" s="86">
        <f>T5</f>
        <v>2150</v>
      </c>
      <c r="Z5" s="87"/>
    </row>
    <row r="6" spans="1:26" s="4" customFormat="1" ht="22.5" customHeight="1">
      <c r="A6" s="272"/>
      <c r="B6" s="201" t="s">
        <v>24</v>
      </c>
      <c r="C6" s="88" t="s">
        <v>6</v>
      </c>
      <c r="D6" s="89" t="s">
        <v>7</v>
      </c>
      <c r="E6" s="90" t="s">
        <v>8</v>
      </c>
      <c r="F6" s="276"/>
      <c r="G6" s="133" t="s">
        <v>24</v>
      </c>
      <c r="H6" s="88" t="s">
        <v>6</v>
      </c>
      <c r="I6" s="89" t="s">
        <v>7</v>
      </c>
      <c r="J6" s="90" t="s">
        <v>8</v>
      </c>
      <c r="K6" s="279"/>
      <c r="L6" s="183" t="s">
        <v>24</v>
      </c>
      <c r="M6" s="311" t="s">
        <v>21</v>
      </c>
      <c r="N6" s="312"/>
      <c r="O6" s="313"/>
      <c r="P6" s="281"/>
      <c r="Q6" s="133" t="s">
        <v>24</v>
      </c>
      <c r="R6" s="88" t="s">
        <v>6</v>
      </c>
      <c r="S6" s="89" t="s">
        <v>7</v>
      </c>
      <c r="T6" s="90" t="s">
        <v>8</v>
      </c>
      <c r="U6" s="279"/>
      <c r="V6" s="153" t="s">
        <v>24</v>
      </c>
      <c r="W6" s="88" t="s">
        <v>6</v>
      </c>
      <c r="X6" s="89" t="s">
        <v>7</v>
      </c>
      <c r="Y6" s="90" t="s">
        <v>8</v>
      </c>
      <c r="Z6" s="91"/>
    </row>
    <row r="7" spans="1:26" s="17" customFormat="1" ht="21" customHeight="1">
      <c r="A7" s="236" t="s">
        <v>39</v>
      </c>
      <c r="B7" s="202" t="s">
        <v>107</v>
      </c>
      <c r="C7" s="16" t="s">
        <v>55</v>
      </c>
      <c r="D7" s="6">
        <v>60</v>
      </c>
      <c r="E7" s="73">
        <f>D7*$E$5/1000</f>
        <v>129</v>
      </c>
      <c r="F7" s="276"/>
      <c r="G7" s="134"/>
      <c r="H7" s="28" t="s">
        <v>26</v>
      </c>
      <c r="I7" s="29">
        <v>3</v>
      </c>
      <c r="J7" s="92">
        <f>I7*$J$5/1000</f>
        <v>6.45</v>
      </c>
      <c r="K7" s="296" t="s">
        <v>45</v>
      </c>
      <c r="L7" s="135" t="s">
        <v>125</v>
      </c>
      <c r="M7" s="5" t="s">
        <v>101</v>
      </c>
      <c r="N7" s="14">
        <v>149</v>
      </c>
      <c r="O7" s="49">
        <f aca="true" t="shared" si="0" ref="O7:O12">N7*$O$5/1000</f>
        <v>320.35</v>
      </c>
      <c r="P7" s="282"/>
      <c r="Q7" s="134" t="s">
        <v>121</v>
      </c>
      <c r="R7" s="93" t="s">
        <v>109</v>
      </c>
      <c r="S7" s="94">
        <v>3</v>
      </c>
      <c r="T7" s="49">
        <f aca="true" t="shared" si="1" ref="T7:T13">S7*$T$5/1000</f>
        <v>6.45</v>
      </c>
      <c r="U7" s="235" t="s">
        <v>52</v>
      </c>
      <c r="V7" s="135" t="s">
        <v>112</v>
      </c>
      <c r="W7" s="5" t="s">
        <v>95</v>
      </c>
      <c r="X7" s="6">
        <v>40</v>
      </c>
      <c r="Y7" s="49">
        <f aca="true" t="shared" si="2" ref="Y7:Y12">X7*$Y$5/1000</f>
        <v>86</v>
      </c>
      <c r="Z7" s="91"/>
    </row>
    <row r="8" spans="1:26" s="17" customFormat="1" ht="21" customHeight="1">
      <c r="A8" s="237"/>
      <c r="B8" s="203" t="s">
        <v>108</v>
      </c>
      <c r="C8" s="191" t="s">
        <v>56</v>
      </c>
      <c r="D8" s="6">
        <v>12</v>
      </c>
      <c r="E8" s="73">
        <f>D8*$E$5/1000</f>
        <v>25.8</v>
      </c>
      <c r="F8" s="290" t="s">
        <v>42</v>
      </c>
      <c r="G8" s="135" t="s">
        <v>99</v>
      </c>
      <c r="H8" s="5" t="s">
        <v>98</v>
      </c>
      <c r="I8" s="6">
        <v>1</v>
      </c>
      <c r="J8" s="132">
        <f>I8*$J$5-390</f>
        <v>1760</v>
      </c>
      <c r="K8" s="297"/>
      <c r="L8" s="135" t="s">
        <v>124</v>
      </c>
      <c r="M8" s="5" t="s">
        <v>104</v>
      </c>
      <c r="N8" s="6">
        <v>30</v>
      </c>
      <c r="O8" s="49">
        <f t="shared" si="0"/>
        <v>64.5</v>
      </c>
      <c r="P8" s="290" t="s">
        <v>49</v>
      </c>
      <c r="Q8" s="134" t="s">
        <v>120</v>
      </c>
      <c r="R8" s="23" t="s">
        <v>76</v>
      </c>
      <c r="S8" s="22">
        <v>60</v>
      </c>
      <c r="T8" s="49">
        <f t="shared" si="1"/>
        <v>129</v>
      </c>
      <c r="U8" s="235"/>
      <c r="V8" s="224" t="s">
        <v>133</v>
      </c>
      <c r="W8" s="165" t="s">
        <v>131</v>
      </c>
      <c r="X8" s="6">
        <v>21</v>
      </c>
      <c r="Y8" s="49">
        <f t="shared" si="2"/>
        <v>45.15</v>
      </c>
      <c r="Z8" s="95"/>
    </row>
    <row r="9" spans="1:26" s="17" customFormat="1" ht="21" customHeight="1">
      <c r="A9" s="238"/>
      <c r="B9" s="203" t="s">
        <v>108</v>
      </c>
      <c r="C9" s="16" t="s">
        <v>57</v>
      </c>
      <c r="D9" s="6">
        <v>15</v>
      </c>
      <c r="E9" s="73">
        <f>D9*$E$5/1000</f>
        <v>32.25</v>
      </c>
      <c r="F9" s="291"/>
      <c r="G9" s="135" t="s">
        <v>100</v>
      </c>
      <c r="H9" s="5" t="s">
        <v>128</v>
      </c>
      <c r="I9" s="6"/>
      <c r="J9" s="132">
        <v>395</v>
      </c>
      <c r="K9" s="297"/>
      <c r="L9" s="135" t="s">
        <v>108</v>
      </c>
      <c r="M9" s="5" t="s">
        <v>105</v>
      </c>
      <c r="N9" s="6">
        <v>3.5</v>
      </c>
      <c r="O9" s="49">
        <f t="shared" si="0"/>
        <v>7.525</v>
      </c>
      <c r="P9" s="291"/>
      <c r="Q9" s="134" t="s">
        <v>130</v>
      </c>
      <c r="R9" s="199" t="s">
        <v>77</v>
      </c>
      <c r="S9" s="197">
        <v>21</v>
      </c>
      <c r="T9" s="49">
        <f t="shared" si="1"/>
        <v>45.15</v>
      </c>
      <c r="U9" s="235"/>
      <c r="V9" s="135" t="s">
        <v>108</v>
      </c>
      <c r="W9" s="5" t="s">
        <v>96</v>
      </c>
      <c r="X9" s="6">
        <v>23.1</v>
      </c>
      <c r="Y9" s="49">
        <f t="shared" si="2"/>
        <v>49.665</v>
      </c>
      <c r="Z9" s="96"/>
    </row>
    <row r="10" spans="1:26" s="17" customFormat="1" ht="21" customHeight="1">
      <c r="A10" s="238"/>
      <c r="B10" s="204" t="s">
        <v>110</v>
      </c>
      <c r="C10" s="16" t="s">
        <v>58</v>
      </c>
      <c r="D10" s="6">
        <v>2.5</v>
      </c>
      <c r="E10" s="73">
        <f>D10*$E$5/1000</f>
        <v>5.375</v>
      </c>
      <c r="F10" s="291"/>
      <c r="G10" s="218"/>
      <c r="H10" s="315" t="s">
        <v>129</v>
      </c>
      <c r="I10" s="316"/>
      <c r="J10" s="317"/>
      <c r="K10" s="297"/>
      <c r="L10" s="135" t="s">
        <v>115</v>
      </c>
      <c r="M10" s="5" t="s">
        <v>102</v>
      </c>
      <c r="N10" s="6">
        <v>5</v>
      </c>
      <c r="O10" s="49">
        <f t="shared" si="0"/>
        <v>10.75</v>
      </c>
      <c r="P10" s="291"/>
      <c r="Q10" s="135" t="s">
        <v>29</v>
      </c>
      <c r="R10" s="199" t="s">
        <v>78</v>
      </c>
      <c r="S10" s="197">
        <v>1</v>
      </c>
      <c r="T10" s="49">
        <f t="shared" si="1"/>
        <v>2.15</v>
      </c>
      <c r="U10" s="235"/>
      <c r="V10" s="135" t="s">
        <v>108</v>
      </c>
      <c r="W10" s="5" t="s">
        <v>56</v>
      </c>
      <c r="X10" s="6">
        <v>4.5</v>
      </c>
      <c r="Y10" s="49">
        <f t="shared" si="2"/>
        <v>9.675</v>
      </c>
      <c r="Z10" s="97"/>
    </row>
    <row r="11" spans="1:26" s="17" customFormat="1" ht="21" customHeight="1">
      <c r="A11" s="238"/>
      <c r="B11" s="203" t="s">
        <v>108</v>
      </c>
      <c r="C11" s="192" t="s">
        <v>59</v>
      </c>
      <c r="D11" s="6">
        <v>1</v>
      </c>
      <c r="E11" s="73">
        <f>D11*$E$5/1000</f>
        <v>2.15</v>
      </c>
      <c r="F11" s="291"/>
      <c r="G11" s="135"/>
      <c r="H11" s="318"/>
      <c r="I11" s="319"/>
      <c r="J11" s="320"/>
      <c r="K11" s="297"/>
      <c r="L11" s="135" t="s">
        <v>123</v>
      </c>
      <c r="M11" s="5" t="s">
        <v>122</v>
      </c>
      <c r="N11" s="6">
        <v>1.5</v>
      </c>
      <c r="O11" s="49">
        <f t="shared" si="0"/>
        <v>3.225</v>
      </c>
      <c r="P11" s="291"/>
      <c r="Q11" s="135" t="s">
        <v>108</v>
      </c>
      <c r="R11" s="23" t="s">
        <v>79</v>
      </c>
      <c r="S11" s="22">
        <v>12</v>
      </c>
      <c r="T11" s="49">
        <f t="shared" si="1"/>
        <v>25.8</v>
      </c>
      <c r="U11" s="235"/>
      <c r="V11" s="227" t="s">
        <v>149</v>
      </c>
      <c r="W11" s="178" t="s">
        <v>97</v>
      </c>
      <c r="X11" s="179">
        <v>0.5</v>
      </c>
      <c r="Y11" s="181">
        <f t="shared" si="2"/>
        <v>1.075</v>
      </c>
      <c r="Z11" s="91"/>
    </row>
    <row r="12" spans="1:26" s="17" customFormat="1" ht="21" customHeight="1">
      <c r="A12" s="238"/>
      <c r="B12" s="203"/>
      <c r="C12" s="98"/>
      <c r="D12" s="99"/>
      <c r="E12" s="30"/>
      <c r="F12" s="291"/>
      <c r="G12" s="135"/>
      <c r="H12" s="5"/>
      <c r="I12" s="6"/>
      <c r="J12" s="132"/>
      <c r="K12" s="297"/>
      <c r="L12" s="166" t="s">
        <v>110</v>
      </c>
      <c r="M12" s="5" t="s">
        <v>103</v>
      </c>
      <c r="N12" s="6">
        <v>1</v>
      </c>
      <c r="O12" s="49">
        <f t="shared" si="0"/>
        <v>2.15</v>
      </c>
      <c r="P12" s="291"/>
      <c r="Q12" s="134" t="s">
        <v>141</v>
      </c>
      <c r="R12" s="23" t="s">
        <v>80</v>
      </c>
      <c r="S12" s="198">
        <v>0.1</v>
      </c>
      <c r="T12" s="83">
        <f t="shared" si="1"/>
        <v>0.215</v>
      </c>
      <c r="U12" s="235"/>
      <c r="V12" s="232" t="s">
        <v>156</v>
      </c>
      <c r="W12" s="230" t="s">
        <v>167</v>
      </c>
      <c r="X12" s="231">
        <v>1</v>
      </c>
      <c r="Y12" s="233">
        <f t="shared" si="2"/>
        <v>2.15</v>
      </c>
      <c r="Z12" s="95"/>
    </row>
    <row r="13" spans="1:26" s="17" customFormat="1" ht="21" customHeight="1">
      <c r="A13" s="238"/>
      <c r="B13" s="205" t="s">
        <v>30</v>
      </c>
      <c r="C13" s="98" t="s">
        <v>144</v>
      </c>
      <c r="D13" s="99"/>
      <c r="E13" s="180">
        <v>2</v>
      </c>
      <c r="F13" s="291"/>
      <c r="G13" s="138" t="s">
        <v>161</v>
      </c>
      <c r="H13" s="77" t="s">
        <v>145</v>
      </c>
      <c r="I13" s="78"/>
      <c r="J13" s="182">
        <v>1</v>
      </c>
      <c r="K13" s="297"/>
      <c r="L13" s="166" t="s">
        <v>110</v>
      </c>
      <c r="M13" s="5" t="s">
        <v>126</v>
      </c>
      <c r="N13" s="6">
        <v>1</v>
      </c>
      <c r="O13" s="49">
        <f>N13*$O$5/1000</f>
        <v>2.15</v>
      </c>
      <c r="P13" s="291"/>
      <c r="Q13" s="149" t="s">
        <v>142</v>
      </c>
      <c r="R13" s="23" t="s">
        <v>81</v>
      </c>
      <c r="S13" s="198">
        <v>0.3</v>
      </c>
      <c r="T13" s="83">
        <f t="shared" si="1"/>
        <v>0.645</v>
      </c>
      <c r="U13" s="235"/>
      <c r="V13" s="154"/>
      <c r="W13" s="102"/>
      <c r="X13" s="102"/>
      <c r="Y13" s="83"/>
      <c r="Z13" s="95"/>
    </row>
    <row r="14" spans="1:26" s="17" customFormat="1" ht="21" customHeight="1">
      <c r="A14" s="238"/>
      <c r="B14" s="185" t="s">
        <v>38</v>
      </c>
      <c r="C14" s="186" t="s">
        <v>37</v>
      </c>
      <c r="D14" s="177"/>
      <c r="E14" s="187">
        <v>4</v>
      </c>
      <c r="F14" s="291"/>
      <c r="G14" s="135" t="s">
        <v>28</v>
      </c>
      <c r="H14" s="116" t="s">
        <v>146</v>
      </c>
      <c r="I14" s="115"/>
      <c r="J14" s="182">
        <v>2</v>
      </c>
      <c r="K14" s="297"/>
      <c r="L14" s="135"/>
      <c r="M14" s="5"/>
      <c r="N14" s="6"/>
      <c r="O14" s="83"/>
      <c r="P14" s="291"/>
      <c r="Q14" s="225" t="s">
        <v>149</v>
      </c>
      <c r="R14" s="72" t="s">
        <v>148</v>
      </c>
      <c r="S14" s="78"/>
      <c r="T14" s="226">
        <v>0.3</v>
      </c>
      <c r="U14" s="235"/>
      <c r="V14" s="154"/>
      <c r="W14" s="102"/>
      <c r="X14" s="102"/>
      <c r="Y14" s="83"/>
      <c r="Z14" s="95"/>
    </row>
    <row r="15" spans="1:26" s="17" customFormat="1" ht="21" customHeight="1">
      <c r="A15" s="238"/>
      <c r="B15" s="188" t="s">
        <v>36</v>
      </c>
      <c r="C15" s="174" t="s">
        <v>35</v>
      </c>
      <c r="D15" s="190"/>
      <c r="E15" s="189">
        <v>1</v>
      </c>
      <c r="F15" s="291"/>
      <c r="G15" s="135" t="s">
        <v>28</v>
      </c>
      <c r="H15" s="100" t="s">
        <v>147</v>
      </c>
      <c r="I15" s="101"/>
      <c r="J15" s="182">
        <v>1</v>
      </c>
      <c r="K15" s="297"/>
      <c r="L15" s="136"/>
      <c r="M15" s="5"/>
      <c r="N15" s="6"/>
      <c r="O15" s="83"/>
      <c r="P15" s="291"/>
      <c r="Q15" s="135"/>
      <c r="R15" s="7"/>
      <c r="S15" s="8"/>
      <c r="T15" s="34"/>
      <c r="U15" s="235"/>
      <c r="V15" s="154"/>
      <c r="W15" s="102"/>
      <c r="X15" s="102"/>
      <c r="Y15" s="83"/>
      <c r="Z15" s="91"/>
    </row>
    <row r="16" spans="1:26" s="4" customFormat="1" ht="21" customHeight="1">
      <c r="A16" s="239"/>
      <c r="B16" s="206"/>
      <c r="C16" s="35" t="s">
        <v>13</v>
      </c>
      <c r="D16" s="36">
        <f>SUM(D7:D15)</f>
        <v>90.5</v>
      </c>
      <c r="E16" s="37">
        <f>SUM(E7:E13)</f>
        <v>196.57500000000002</v>
      </c>
      <c r="F16" s="291"/>
      <c r="G16" s="137"/>
      <c r="H16" s="103" t="s">
        <v>13</v>
      </c>
      <c r="I16" s="38">
        <f>SUM(I8:I15)</f>
        <v>1</v>
      </c>
      <c r="J16" s="34">
        <f>SUM(J7:J13)</f>
        <v>2162.45</v>
      </c>
      <c r="K16" s="297"/>
      <c r="L16" s="150"/>
      <c r="M16" s="103" t="s">
        <v>13</v>
      </c>
      <c r="N16" s="38">
        <f>SUM(N7:N15)</f>
        <v>191</v>
      </c>
      <c r="O16" s="34">
        <f>SUM(O7:O13)</f>
        <v>410.65</v>
      </c>
      <c r="P16" s="291"/>
      <c r="Q16" s="137"/>
      <c r="R16" s="24" t="s">
        <v>13</v>
      </c>
      <c r="S16" s="24">
        <f>SUM(S8:S15)</f>
        <v>94.39999999999999</v>
      </c>
      <c r="T16" s="51">
        <f>SUM(T8:T13)</f>
        <v>202.96000000000004</v>
      </c>
      <c r="U16" s="235"/>
      <c r="V16" s="155"/>
      <c r="W16" s="24" t="s">
        <v>13</v>
      </c>
      <c r="X16" s="24">
        <f>SUM(X7:X15)</f>
        <v>90.1</v>
      </c>
      <c r="Y16" s="41">
        <f>SUM(Y7:Y13)</f>
        <v>193.715</v>
      </c>
      <c r="Z16" s="96"/>
    </row>
    <row r="17" spans="1:26" s="17" customFormat="1" ht="21" customHeight="1">
      <c r="A17" s="292" t="s">
        <v>40</v>
      </c>
      <c r="B17" s="203" t="s">
        <v>108</v>
      </c>
      <c r="C17" s="5" t="s">
        <v>60</v>
      </c>
      <c r="D17" s="6">
        <v>60.5</v>
      </c>
      <c r="E17" s="73">
        <f>D17*$E$5/1000</f>
        <v>130.075</v>
      </c>
      <c r="F17" s="295" t="s">
        <v>43</v>
      </c>
      <c r="G17" s="135" t="s">
        <v>114</v>
      </c>
      <c r="H17" s="16" t="s">
        <v>66</v>
      </c>
      <c r="I17" s="6">
        <v>70</v>
      </c>
      <c r="J17" s="222">
        <f>I17*$J$5/1000/2</f>
        <v>75.25</v>
      </c>
      <c r="K17" s="296" t="s">
        <v>46</v>
      </c>
      <c r="L17" s="135" t="s">
        <v>108</v>
      </c>
      <c r="M17" s="5" t="s">
        <v>151</v>
      </c>
      <c r="N17" s="6">
        <v>1</v>
      </c>
      <c r="O17" s="219">
        <f>N17*$O$5/2</f>
        <v>1075</v>
      </c>
      <c r="P17" s="235" t="s">
        <v>50</v>
      </c>
      <c r="Q17" s="135" t="s">
        <v>119</v>
      </c>
      <c r="R17" s="5" t="s">
        <v>82</v>
      </c>
      <c r="S17" s="6">
        <v>40</v>
      </c>
      <c r="T17" s="49">
        <f>S17*$T$5/1000</f>
        <v>86</v>
      </c>
      <c r="U17" s="298" t="s">
        <v>53</v>
      </c>
      <c r="V17" s="135" t="s">
        <v>108</v>
      </c>
      <c r="W17" s="5" t="s">
        <v>92</v>
      </c>
      <c r="X17" s="6">
        <v>85</v>
      </c>
      <c r="Y17" s="49">
        <f>X17*$Y$5/1000</f>
        <v>182.75</v>
      </c>
      <c r="Z17" s="96"/>
    </row>
    <row r="18" spans="1:26" s="17" customFormat="1" ht="21" customHeight="1">
      <c r="A18" s="293"/>
      <c r="B18" s="203" t="s">
        <v>111</v>
      </c>
      <c r="C18" s="5" t="s">
        <v>61</v>
      </c>
      <c r="D18" s="223">
        <v>5.5</v>
      </c>
      <c r="E18" s="73">
        <f>D18*$E$5/1000</f>
        <v>11.825</v>
      </c>
      <c r="F18" s="235"/>
      <c r="G18" s="135" t="s">
        <v>108</v>
      </c>
      <c r="H18" s="16" t="s">
        <v>56</v>
      </c>
      <c r="I18" s="6">
        <v>4.5</v>
      </c>
      <c r="J18" s="82">
        <f>I18*$J$5/1000</f>
        <v>9.675</v>
      </c>
      <c r="K18" s="297"/>
      <c r="L18" s="135"/>
      <c r="M18" s="228" t="s">
        <v>71</v>
      </c>
      <c r="N18" s="6"/>
      <c r="O18" s="80"/>
      <c r="P18" s="235"/>
      <c r="Q18" s="135" t="s">
        <v>137</v>
      </c>
      <c r="R18" s="5" t="s">
        <v>83</v>
      </c>
      <c r="S18" s="6">
        <v>0.5</v>
      </c>
      <c r="T18" s="221">
        <f>S18*$T$5/600</f>
        <v>1.7916666666666667</v>
      </c>
      <c r="U18" s="298"/>
      <c r="V18" s="135" t="s">
        <v>29</v>
      </c>
      <c r="W18" s="5" t="s">
        <v>93</v>
      </c>
      <c r="X18" s="6">
        <v>0.5</v>
      </c>
      <c r="Y18" s="49">
        <f>X18*$Y$5/1000</f>
        <v>1.075</v>
      </c>
      <c r="Z18" s="95"/>
    </row>
    <row r="19" spans="1:26" s="17" customFormat="1" ht="21" customHeight="1">
      <c r="A19" s="293"/>
      <c r="B19" s="203" t="s">
        <v>111</v>
      </c>
      <c r="C19" s="5" t="s">
        <v>62</v>
      </c>
      <c r="D19" s="223">
        <v>7</v>
      </c>
      <c r="E19" s="73">
        <f>D19*$E$5/1000</f>
        <v>15.05</v>
      </c>
      <c r="F19" s="235"/>
      <c r="G19" s="135" t="s">
        <v>115</v>
      </c>
      <c r="H19" s="16" t="s">
        <v>67</v>
      </c>
      <c r="I19" s="6">
        <v>3</v>
      </c>
      <c r="J19" s="82">
        <f>I19*$J$5/1000</f>
        <v>6.45</v>
      </c>
      <c r="K19" s="297"/>
      <c r="L19" s="135"/>
      <c r="M19" s="326" t="s">
        <v>127</v>
      </c>
      <c r="N19" s="307"/>
      <c r="O19" s="327"/>
      <c r="P19" s="235"/>
      <c r="Q19" s="135"/>
      <c r="R19" s="5"/>
      <c r="S19" s="6"/>
      <c r="T19" s="83"/>
      <c r="U19" s="298"/>
      <c r="V19" s="135" t="s">
        <v>108</v>
      </c>
      <c r="W19" s="5" t="s">
        <v>59</v>
      </c>
      <c r="X19" s="6">
        <v>1.5</v>
      </c>
      <c r="Y19" s="49">
        <f>X19*$Y$5/1000</f>
        <v>3.225</v>
      </c>
      <c r="Z19" s="96"/>
    </row>
    <row r="20" spans="1:26" s="17" customFormat="1" ht="21" customHeight="1">
      <c r="A20" s="293"/>
      <c r="B20" s="203" t="s">
        <v>112</v>
      </c>
      <c r="C20" s="193" t="s">
        <v>63</v>
      </c>
      <c r="D20" s="194">
        <v>5.5</v>
      </c>
      <c r="E20" s="73">
        <f>D20*$E$5/1000</f>
        <v>11.825</v>
      </c>
      <c r="F20" s="235"/>
      <c r="G20" s="135" t="s">
        <v>116</v>
      </c>
      <c r="H20" s="10" t="s">
        <v>68</v>
      </c>
      <c r="I20" s="6">
        <v>9.6</v>
      </c>
      <c r="J20" s="82">
        <f>I20*$J$5/1000</f>
        <v>20.64</v>
      </c>
      <c r="K20" s="297"/>
      <c r="L20" s="135"/>
      <c r="M20" s="308"/>
      <c r="N20" s="307"/>
      <c r="O20" s="327"/>
      <c r="P20" s="235"/>
      <c r="Q20" s="135"/>
      <c r="R20" s="5"/>
      <c r="S20" s="6"/>
      <c r="T20" s="83"/>
      <c r="U20" s="298"/>
      <c r="V20" s="142" t="s">
        <v>110</v>
      </c>
      <c r="W20" s="5" t="s">
        <v>94</v>
      </c>
      <c r="X20" s="6">
        <v>30</v>
      </c>
      <c r="Y20" s="220">
        <f>Y5/30.5</f>
        <v>70.49180327868852</v>
      </c>
      <c r="Z20" s="97"/>
    </row>
    <row r="21" spans="1:26" s="17" customFormat="1" ht="21" customHeight="1">
      <c r="A21" s="293"/>
      <c r="B21" s="203" t="s">
        <v>110</v>
      </c>
      <c r="C21" s="195" t="s">
        <v>64</v>
      </c>
      <c r="D21" s="196">
        <v>0.55</v>
      </c>
      <c r="E21" s="30">
        <f>D21*$E$5/1000</f>
        <v>1.1825</v>
      </c>
      <c r="F21" s="235"/>
      <c r="G21" s="135" t="s">
        <v>108</v>
      </c>
      <c r="H21" s="164" t="s">
        <v>59</v>
      </c>
      <c r="I21" s="6">
        <v>1</v>
      </c>
      <c r="J21" s="82">
        <f>I21*$J$5/1000</f>
        <v>2.15</v>
      </c>
      <c r="K21" s="297"/>
      <c r="L21" s="135"/>
      <c r="M21" s="15"/>
      <c r="N21" s="27"/>
      <c r="O21" s="83"/>
      <c r="P21" s="235"/>
      <c r="Q21" s="135"/>
      <c r="R21" s="12"/>
      <c r="S21" s="8"/>
      <c r="T21" s="83"/>
      <c r="U21" s="298"/>
      <c r="V21" s="142"/>
      <c r="W21" s="106"/>
      <c r="X21" s="107"/>
      <c r="Y21" s="83"/>
      <c r="Z21" s="96"/>
    </row>
    <row r="22" spans="1:26" s="17" customFormat="1" ht="21" customHeight="1">
      <c r="A22" s="293"/>
      <c r="B22" s="188" t="s">
        <v>36</v>
      </c>
      <c r="C22" s="173" t="s">
        <v>164</v>
      </c>
      <c r="D22" s="177"/>
      <c r="E22" s="189">
        <v>1</v>
      </c>
      <c r="F22" s="235"/>
      <c r="G22" s="138"/>
      <c r="H22" s="25"/>
      <c r="I22" s="9"/>
      <c r="J22" s="79"/>
      <c r="K22" s="297"/>
      <c r="L22" s="135"/>
      <c r="M22" s="72"/>
      <c r="N22" s="6"/>
      <c r="O22" s="83"/>
      <c r="P22" s="235"/>
      <c r="Q22" s="135"/>
      <c r="R22" s="105"/>
      <c r="S22" s="104"/>
      <c r="T22" s="83"/>
      <c r="U22" s="298"/>
      <c r="V22" s="321" t="s">
        <v>132</v>
      </c>
      <c r="W22" s="322"/>
      <c r="X22" s="322"/>
      <c r="Y22" s="323"/>
      <c r="Z22" s="91"/>
    </row>
    <row r="23" spans="1:26" s="17" customFormat="1" ht="21" customHeight="1">
      <c r="A23" s="293"/>
      <c r="B23" s="208"/>
      <c r="C23" s="108"/>
      <c r="D23" s="109"/>
      <c r="E23" s="30"/>
      <c r="F23" s="235"/>
      <c r="G23" s="139"/>
      <c r="H23" s="40"/>
      <c r="I23" s="32"/>
      <c r="J23" s="79"/>
      <c r="K23" s="297"/>
      <c r="L23" s="139"/>
      <c r="M23" s="11"/>
      <c r="N23" s="27"/>
      <c r="O23" s="83"/>
      <c r="P23" s="235"/>
      <c r="Q23" s="135"/>
      <c r="R23" s="12"/>
      <c r="S23" s="8"/>
      <c r="T23" s="83"/>
      <c r="U23" s="298"/>
      <c r="V23" s="324"/>
      <c r="W23" s="325"/>
      <c r="X23" s="325"/>
      <c r="Y23" s="314"/>
      <c r="Z23" s="96"/>
    </row>
    <row r="24" spans="1:26" s="4" customFormat="1" ht="21" customHeight="1">
      <c r="A24" s="294"/>
      <c r="B24" s="209"/>
      <c r="C24" s="24" t="s">
        <v>13</v>
      </c>
      <c r="D24" s="13">
        <f>SUM(D17:D23)</f>
        <v>79.05</v>
      </c>
      <c r="E24" s="37">
        <f>SUM(E17:E23)</f>
        <v>170.95749999999998</v>
      </c>
      <c r="F24" s="235"/>
      <c r="G24" s="140"/>
      <c r="H24" s="24" t="s">
        <v>13</v>
      </c>
      <c r="I24" s="24">
        <f>SUM(I17:I23)</f>
        <v>88.1</v>
      </c>
      <c r="J24" s="41">
        <f>SUM(J17:J22)</f>
        <v>114.165</v>
      </c>
      <c r="K24" s="297"/>
      <c r="L24" s="140"/>
      <c r="M24" s="24" t="s">
        <v>13</v>
      </c>
      <c r="N24" s="24">
        <f>SUM(N17:N23)</f>
        <v>1</v>
      </c>
      <c r="O24" s="41">
        <f>SUM(O17:O22)</f>
        <v>1075</v>
      </c>
      <c r="P24" s="235"/>
      <c r="Q24" s="140"/>
      <c r="R24" s="24" t="s">
        <v>13</v>
      </c>
      <c r="S24" s="24">
        <f>SUM(S17:S23)</f>
        <v>40.5</v>
      </c>
      <c r="T24" s="41">
        <f>SUM(T17:T22)</f>
        <v>87.79166666666667</v>
      </c>
      <c r="U24" s="298"/>
      <c r="V24" s="156"/>
      <c r="W24" s="24" t="s">
        <v>13</v>
      </c>
      <c r="X24" s="24">
        <f>SUM(X17:X23)</f>
        <v>117</v>
      </c>
      <c r="Y24" s="51">
        <f>SUM(Y17:Y23)</f>
        <v>257.5418032786885</v>
      </c>
      <c r="Z24" s="95"/>
    </row>
    <row r="25" spans="1:26" s="17" customFormat="1" ht="21" customHeight="1">
      <c r="A25" s="304" t="s">
        <v>14</v>
      </c>
      <c r="B25" s="210" t="s">
        <v>28</v>
      </c>
      <c r="C25" s="26" t="s">
        <v>159</v>
      </c>
      <c r="D25" s="84">
        <v>76.9</v>
      </c>
      <c r="E25" s="73">
        <f>D25*$E$5/1000</f>
        <v>165.335</v>
      </c>
      <c r="F25" s="279" t="s">
        <v>27</v>
      </c>
      <c r="G25" s="141"/>
      <c r="H25" s="21" t="s">
        <v>139</v>
      </c>
      <c r="I25" s="170">
        <v>75</v>
      </c>
      <c r="J25" s="79"/>
      <c r="K25" s="279" t="s">
        <v>14</v>
      </c>
      <c r="L25" s="141"/>
      <c r="M25" s="26"/>
      <c r="N25" s="84"/>
      <c r="O25" s="83"/>
      <c r="P25" s="279" t="s">
        <v>27</v>
      </c>
      <c r="Q25" s="141"/>
      <c r="R25" s="21" t="s">
        <v>140</v>
      </c>
      <c r="S25" s="84">
        <v>75</v>
      </c>
      <c r="T25" s="83"/>
      <c r="U25" s="279" t="s">
        <v>14</v>
      </c>
      <c r="V25" s="163" t="s">
        <v>28</v>
      </c>
      <c r="W25" s="26" t="s">
        <v>138</v>
      </c>
      <c r="X25" s="32">
        <v>76</v>
      </c>
      <c r="Y25" s="49">
        <f>X25*$Y$5/1000</f>
        <v>163.4</v>
      </c>
      <c r="Z25" s="110"/>
    </row>
    <row r="26" spans="1:26" s="17" customFormat="1" ht="21" customHeight="1">
      <c r="A26" s="305"/>
      <c r="B26" s="203" t="s">
        <v>29</v>
      </c>
      <c r="C26" s="10" t="s">
        <v>160</v>
      </c>
      <c r="D26" s="84">
        <v>0.5</v>
      </c>
      <c r="E26" s="73">
        <f>D26*$E$5/1000</f>
        <v>1.075</v>
      </c>
      <c r="F26" s="306"/>
      <c r="G26" s="135" t="s">
        <v>29</v>
      </c>
      <c r="H26" s="10" t="s">
        <v>22</v>
      </c>
      <c r="I26" s="170">
        <v>0.5</v>
      </c>
      <c r="J26" s="82">
        <f>I26*$J$5/1000</f>
        <v>1.075</v>
      </c>
      <c r="K26" s="306"/>
      <c r="L26" s="141"/>
      <c r="M26" s="111"/>
      <c r="N26" s="171"/>
      <c r="O26" s="83"/>
      <c r="P26" s="306"/>
      <c r="Q26" s="135" t="s">
        <v>29</v>
      </c>
      <c r="R26" s="10" t="s">
        <v>22</v>
      </c>
      <c r="S26" s="84">
        <v>0.5</v>
      </c>
      <c r="T26" s="49">
        <f>S26*$T$5/1000</f>
        <v>1.075</v>
      </c>
      <c r="U26" s="279"/>
      <c r="V26" s="142" t="s">
        <v>29</v>
      </c>
      <c r="W26" s="234" t="s">
        <v>105</v>
      </c>
      <c r="X26" s="112">
        <v>1.5</v>
      </c>
      <c r="Y26" s="49">
        <f>X26*$T$5/1000</f>
        <v>3.225</v>
      </c>
      <c r="Z26" s="113"/>
    </row>
    <row r="27" spans="1:26" s="17" customFormat="1" ht="21" customHeight="1">
      <c r="A27" s="305"/>
      <c r="B27" s="211"/>
      <c r="C27" s="174"/>
      <c r="D27" s="190"/>
      <c r="E27" s="189"/>
      <c r="F27" s="306"/>
      <c r="G27" s="142"/>
      <c r="H27" s="100"/>
      <c r="I27" s="32"/>
      <c r="J27" s="83"/>
      <c r="K27" s="306"/>
      <c r="L27" s="142"/>
      <c r="M27" s="26"/>
      <c r="N27" s="32"/>
      <c r="O27" s="83"/>
      <c r="P27" s="306"/>
      <c r="Q27" s="142"/>
      <c r="R27" s="40"/>
      <c r="S27" s="32"/>
      <c r="T27" s="83"/>
      <c r="U27" s="279"/>
      <c r="V27" s="142"/>
      <c r="W27" s="40"/>
      <c r="X27" s="32"/>
      <c r="Y27" s="83"/>
      <c r="Z27" s="114"/>
    </row>
    <row r="28" spans="1:26" s="17" customFormat="1" ht="21" customHeight="1">
      <c r="A28" s="305"/>
      <c r="B28" s="207"/>
      <c r="C28" s="174" t="s">
        <v>165</v>
      </c>
      <c r="D28" s="176"/>
      <c r="E28" s="229">
        <v>2</v>
      </c>
      <c r="F28" s="306"/>
      <c r="G28" s="138"/>
      <c r="H28" s="116"/>
      <c r="I28" s="115"/>
      <c r="J28" s="117"/>
      <c r="K28" s="306"/>
      <c r="L28" s="138"/>
      <c r="M28" s="42"/>
      <c r="N28" s="43"/>
      <c r="O28" s="83"/>
      <c r="P28" s="306"/>
      <c r="Q28" s="138"/>
      <c r="R28" s="31"/>
      <c r="S28" s="32"/>
      <c r="T28" s="83"/>
      <c r="U28" s="279"/>
      <c r="V28" s="141"/>
      <c r="W28" s="42"/>
      <c r="X28" s="43"/>
      <c r="Y28" s="83"/>
      <c r="Z28" s="113"/>
    </row>
    <row r="29" spans="1:26" s="17" customFormat="1" ht="21" customHeight="1">
      <c r="A29" s="305"/>
      <c r="B29" s="207"/>
      <c r="C29" s="175" t="s">
        <v>166</v>
      </c>
      <c r="D29" s="176"/>
      <c r="E29" s="189">
        <v>1</v>
      </c>
      <c r="F29" s="306"/>
      <c r="G29" s="138"/>
      <c r="H29" s="116"/>
      <c r="I29" s="115"/>
      <c r="J29" s="117"/>
      <c r="K29" s="306"/>
      <c r="L29" s="138"/>
      <c r="M29" s="44"/>
      <c r="N29" s="45"/>
      <c r="O29" s="45"/>
      <c r="P29" s="306"/>
      <c r="Q29" s="138"/>
      <c r="R29" s="46"/>
      <c r="S29" s="32"/>
      <c r="T29" s="83"/>
      <c r="U29" s="279"/>
      <c r="V29" s="141"/>
      <c r="W29" s="44"/>
      <c r="X29" s="45"/>
      <c r="Y29" s="32"/>
      <c r="Z29" s="113"/>
    </row>
    <row r="30" spans="1:26" s="4" customFormat="1" ht="21" customHeight="1">
      <c r="A30" s="305"/>
      <c r="B30" s="206"/>
      <c r="C30" s="35" t="s">
        <v>13</v>
      </c>
      <c r="D30" s="36">
        <f>SUM(D24:D29)</f>
        <v>156.45</v>
      </c>
      <c r="E30" s="37">
        <f>SUM(E25:E28)</f>
        <v>168.41</v>
      </c>
      <c r="F30" s="306"/>
      <c r="G30" s="137"/>
      <c r="H30" s="24" t="s">
        <v>13</v>
      </c>
      <c r="I30" s="24">
        <f>SUM(I25:I29)</f>
        <v>75.5</v>
      </c>
      <c r="J30" s="41">
        <f>SUM(J25:J29)</f>
        <v>1.075</v>
      </c>
      <c r="K30" s="306"/>
      <c r="L30" s="137"/>
      <c r="M30" s="24" t="s">
        <v>13</v>
      </c>
      <c r="N30" s="24">
        <f>SUM(N25:N29)</f>
        <v>0</v>
      </c>
      <c r="O30" s="41">
        <f>SUM(O25:O29)</f>
        <v>0</v>
      </c>
      <c r="P30" s="306"/>
      <c r="Q30" s="137"/>
      <c r="R30" s="24" t="s">
        <v>13</v>
      </c>
      <c r="S30" s="24">
        <f>SUM(S25:S29)</f>
        <v>75.5</v>
      </c>
      <c r="T30" s="41">
        <f>SUM(T25:T29)</f>
        <v>1.075</v>
      </c>
      <c r="U30" s="279"/>
      <c r="V30" s="155"/>
      <c r="W30" s="24" t="s">
        <v>13</v>
      </c>
      <c r="X30" s="24">
        <f>SUM(X25:X29)</f>
        <v>77.5</v>
      </c>
      <c r="Y30" s="47">
        <f>SUM(Y25:Y29)</f>
        <v>166.625</v>
      </c>
      <c r="Z30" s="113"/>
    </row>
    <row r="31" spans="1:26" s="17" customFormat="1" ht="21" customHeight="1">
      <c r="A31" s="304" t="s">
        <v>41</v>
      </c>
      <c r="B31" s="203" t="s">
        <v>152</v>
      </c>
      <c r="C31" s="5" t="s">
        <v>153</v>
      </c>
      <c r="D31" s="6">
        <v>21</v>
      </c>
      <c r="E31" s="73">
        <f>D31*$E$5/1000</f>
        <v>45.15</v>
      </c>
      <c r="F31" s="235" t="s">
        <v>44</v>
      </c>
      <c r="G31" s="135" t="s">
        <v>108</v>
      </c>
      <c r="H31" s="5" t="s">
        <v>69</v>
      </c>
      <c r="I31" s="6">
        <v>35</v>
      </c>
      <c r="J31" s="82">
        <f>I31*$J$5/1000</f>
        <v>75.25</v>
      </c>
      <c r="K31" s="279" t="s">
        <v>47</v>
      </c>
      <c r="L31" s="135" t="s">
        <v>108</v>
      </c>
      <c r="M31" s="16" t="s">
        <v>72</v>
      </c>
      <c r="N31" s="8">
        <v>15</v>
      </c>
      <c r="O31" s="49">
        <f>N31*$O$5/1000</f>
        <v>32.25</v>
      </c>
      <c r="P31" s="279" t="s">
        <v>51</v>
      </c>
      <c r="Q31" s="163" t="s">
        <v>84</v>
      </c>
      <c r="R31" s="5" t="s">
        <v>85</v>
      </c>
      <c r="S31" s="6">
        <v>30</v>
      </c>
      <c r="T31" s="49">
        <f>S31*$T$5/1000</f>
        <v>64.5</v>
      </c>
      <c r="U31" s="235" t="s">
        <v>54</v>
      </c>
      <c r="V31" s="135" t="s">
        <v>110</v>
      </c>
      <c r="W31" s="5" t="s">
        <v>136</v>
      </c>
      <c r="X31" s="6">
        <v>0.5</v>
      </c>
      <c r="Y31" s="49">
        <f>X31*$Y$5/1000</f>
        <v>1.075</v>
      </c>
      <c r="Z31" s="113"/>
    </row>
    <row r="32" spans="1:26" s="17" customFormat="1" ht="21" customHeight="1">
      <c r="A32" s="271"/>
      <c r="B32" s="203" t="s">
        <v>154</v>
      </c>
      <c r="C32" s="5" t="s">
        <v>155</v>
      </c>
      <c r="D32" s="6">
        <v>4.5</v>
      </c>
      <c r="E32" s="73">
        <f>D32*$E$5/1000</f>
        <v>9.675</v>
      </c>
      <c r="F32" s="235"/>
      <c r="G32" s="203" t="s">
        <v>113</v>
      </c>
      <c r="H32" s="5" t="s">
        <v>65</v>
      </c>
      <c r="I32" s="8">
        <v>2.5</v>
      </c>
      <c r="J32" s="82">
        <f>I32*$J$5/1000</f>
        <v>5.375</v>
      </c>
      <c r="K32" s="279"/>
      <c r="L32" s="135" t="s">
        <v>119</v>
      </c>
      <c r="M32" s="16" t="s">
        <v>73</v>
      </c>
      <c r="N32" s="8">
        <v>3</v>
      </c>
      <c r="O32" s="49">
        <f>N32*$O$5/1000</f>
        <v>6.45</v>
      </c>
      <c r="P32" s="279"/>
      <c r="Q32" s="163" t="s">
        <v>143</v>
      </c>
      <c r="R32" s="5" t="s">
        <v>86</v>
      </c>
      <c r="S32" s="8">
        <v>7</v>
      </c>
      <c r="T32" s="49">
        <f>S32*$T$5/1000</f>
        <v>15.05</v>
      </c>
      <c r="U32" s="235"/>
      <c r="V32" s="142" t="s">
        <v>134</v>
      </c>
      <c r="W32" s="5" t="s">
        <v>89</v>
      </c>
      <c r="X32" s="6">
        <v>15</v>
      </c>
      <c r="Y32" s="49">
        <f>X32*$Y$5/1000</f>
        <v>32.25</v>
      </c>
      <c r="Z32" s="113"/>
    </row>
    <row r="33" spans="1:26" s="17" customFormat="1" ht="21" customHeight="1">
      <c r="A33" s="271"/>
      <c r="B33" s="203" t="s">
        <v>156</v>
      </c>
      <c r="C33" s="5" t="s">
        <v>162</v>
      </c>
      <c r="D33" s="6">
        <v>2.5</v>
      </c>
      <c r="E33" s="73">
        <f>D33*$E$5/1000</f>
        <v>5.375</v>
      </c>
      <c r="F33" s="235"/>
      <c r="G33" s="135" t="s">
        <v>29</v>
      </c>
      <c r="H33" s="5" t="s">
        <v>70</v>
      </c>
      <c r="I33" s="6">
        <v>0.5</v>
      </c>
      <c r="J33" s="82">
        <f>I33*$J$5/1000</f>
        <v>1.075</v>
      </c>
      <c r="K33" s="279"/>
      <c r="L33" s="135" t="s">
        <v>118</v>
      </c>
      <c r="M33" s="16" t="s">
        <v>74</v>
      </c>
      <c r="N33" s="6">
        <v>2.5</v>
      </c>
      <c r="O33" s="49">
        <f>N33*$O$5/1000</f>
        <v>5.375</v>
      </c>
      <c r="P33" s="279"/>
      <c r="Q33" s="142" t="s">
        <v>87</v>
      </c>
      <c r="R33" s="16" t="s">
        <v>88</v>
      </c>
      <c r="S33" s="118">
        <v>1</v>
      </c>
      <c r="T33" s="184">
        <v>1</v>
      </c>
      <c r="U33" s="235"/>
      <c r="V33" s="142" t="s">
        <v>118</v>
      </c>
      <c r="W33" s="5" t="s">
        <v>90</v>
      </c>
      <c r="X33" s="6">
        <v>3</v>
      </c>
      <c r="Y33" s="49">
        <f>X33*$Y$5/1000</f>
        <v>6.45</v>
      </c>
      <c r="Z33" s="119"/>
    </row>
    <row r="34" spans="1:26" s="17" customFormat="1" ht="21" customHeight="1">
      <c r="A34" s="271"/>
      <c r="B34" s="203" t="s">
        <v>157</v>
      </c>
      <c r="C34" s="5" t="s">
        <v>158</v>
      </c>
      <c r="D34" s="6">
        <v>2.5</v>
      </c>
      <c r="E34" s="73">
        <f>D34*$E$5/1000</f>
        <v>5.375</v>
      </c>
      <c r="F34" s="235"/>
      <c r="G34" s="143"/>
      <c r="H34" s="5"/>
      <c r="I34" s="6"/>
      <c r="J34" s="79"/>
      <c r="K34" s="279"/>
      <c r="L34" s="143" t="s">
        <v>117</v>
      </c>
      <c r="M34" s="16" t="s">
        <v>75</v>
      </c>
      <c r="N34" s="6">
        <v>1.5</v>
      </c>
      <c r="O34" s="49">
        <f>N34*$O$5/1000</f>
        <v>3.225</v>
      </c>
      <c r="P34" s="279"/>
      <c r="Q34" s="143"/>
      <c r="R34" s="5"/>
      <c r="S34" s="6"/>
      <c r="T34" s="49" t="s">
        <v>163</v>
      </c>
      <c r="U34" s="235"/>
      <c r="V34" s="157" t="s">
        <v>135</v>
      </c>
      <c r="W34" s="5" t="s">
        <v>91</v>
      </c>
      <c r="X34" s="6">
        <v>2.8</v>
      </c>
      <c r="Y34" s="49">
        <f>X34*$Y$5/1000</f>
        <v>6.02</v>
      </c>
      <c r="Z34" s="120"/>
    </row>
    <row r="35" spans="1:26" s="17" customFormat="1" ht="21" customHeight="1">
      <c r="A35" s="271"/>
      <c r="B35" s="212"/>
      <c r="C35" s="48"/>
      <c r="D35" s="33"/>
      <c r="E35" s="30"/>
      <c r="F35" s="235"/>
      <c r="G35" s="143"/>
      <c r="H35" s="121"/>
      <c r="I35" s="39"/>
      <c r="J35" s="79"/>
      <c r="K35" s="279"/>
      <c r="L35" s="135" t="s">
        <v>114</v>
      </c>
      <c r="M35" s="16" t="s">
        <v>106</v>
      </c>
      <c r="N35" s="6">
        <v>15</v>
      </c>
      <c r="O35" s="200">
        <f>N35*$O$5/1000/2</f>
        <v>16.125</v>
      </c>
      <c r="P35" s="279"/>
      <c r="Q35" s="143"/>
      <c r="R35" s="5"/>
      <c r="S35" s="6"/>
      <c r="T35" s="83"/>
      <c r="U35" s="235"/>
      <c r="V35" s="135" t="s">
        <v>108</v>
      </c>
      <c r="W35" s="5" t="s">
        <v>59</v>
      </c>
      <c r="X35" s="6">
        <v>0.5</v>
      </c>
      <c r="Y35" s="49">
        <f>X35*$Y$5/1000</f>
        <v>1.075</v>
      </c>
      <c r="Z35" s="114"/>
    </row>
    <row r="36" spans="1:26" s="17" customFormat="1" ht="21" customHeight="1">
      <c r="A36" s="271"/>
      <c r="B36" s="207"/>
      <c r="C36" s="122"/>
      <c r="D36" s="32"/>
      <c r="E36" s="30"/>
      <c r="F36" s="235"/>
      <c r="G36" s="138"/>
      <c r="H36" s="31"/>
      <c r="I36" s="32"/>
      <c r="J36" s="79"/>
      <c r="K36" s="279"/>
      <c r="L36" s="138"/>
      <c r="M36" s="16"/>
      <c r="N36" s="6"/>
      <c r="O36" s="83"/>
      <c r="P36" s="279"/>
      <c r="Q36" s="138"/>
      <c r="R36" s="5"/>
      <c r="S36" s="6"/>
      <c r="T36" s="83"/>
      <c r="U36" s="235"/>
      <c r="V36" s="141"/>
      <c r="W36" s="16"/>
      <c r="X36" s="118"/>
      <c r="Y36" s="83"/>
      <c r="Z36" s="123"/>
    </row>
    <row r="37" spans="1:26" s="17" customFormat="1" ht="21" customHeight="1">
      <c r="A37" s="271"/>
      <c r="B37" s="207"/>
      <c r="C37" s="31"/>
      <c r="D37" s="32"/>
      <c r="E37" s="30"/>
      <c r="F37" s="235"/>
      <c r="G37" s="138"/>
      <c r="H37" s="31"/>
      <c r="I37" s="32"/>
      <c r="J37" s="49"/>
      <c r="K37" s="279"/>
      <c r="L37" s="138"/>
      <c r="M37" s="31"/>
      <c r="N37" s="32"/>
      <c r="O37" s="32"/>
      <c r="P37" s="279"/>
      <c r="Q37" s="138"/>
      <c r="R37" s="5"/>
      <c r="S37" s="6"/>
      <c r="T37" s="83"/>
      <c r="U37" s="235"/>
      <c r="V37" s="141"/>
      <c r="W37" s="31"/>
      <c r="X37" s="32"/>
      <c r="Y37" s="83"/>
      <c r="Z37" s="114"/>
    </row>
    <row r="38" spans="1:26" s="17" customFormat="1" ht="21" customHeight="1">
      <c r="A38" s="271"/>
      <c r="B38" s="207"/>
      <c r="C38" s="32"/>
      <c r="D38" s="32"/>
      <c r="E38" s="32"/>
      <c r="F38" s="235"/>
      <c r="G38" s="138"/>
      <c r="H38" s="31"/>
      <c r="I38" s="32"/>
      <c r="J38" s="50"/>
      <c r="K38" s="279"/>
      <c r="L38" s="138"/>
      <c r="M38" s="74"/>
      <c r="N38" s="75"/>
      <c r="O38" s="76"/>
      <c r="P38" s="279"/>
      <c r="Q38" s="138"/>
      <c r="R38" s="32"/>
      <c r="S38" s="32"/>
      <c r="T38" s="32"/>
      <c r="U38" s="235"/>
      <c r="V38" s="141"/>
      <c r="W38" s="31"/>
      <c r="X38" s="32"/>
      <c r="Y38" s="32"/>
      <c r="Z38" s="114"/>
    </row>
    <row r="39" spans="1:26" s="4" customFormat="1" ht="21.75" customHeight="1">
      <c r="A39" s="272"/>
      <c r="B39" s="209"/>
      <c r="C39" s="24" t="s">
        <v>13</v>
      </c>
      <c r="D39" s="24">
        <f>SUM(D31:D38)</f>
        <v>30.5</v>
      </c>
      <c r="E39" s="37">
        <f>SUM(E31:E37)</f>
        <v>65.575</v>
      </c>
      <c r="F39" s="235"/>
      <c r="G39" s="140"/>
      <c r="H39" s="24" t="s">
        <v>13</v>
      </c>
      <c r="I39" s="24">
        <f>SUM(I31:I38)</f>
        <v>38</v>
      </c>
      <c r="J39" s="41">
        <f>SUM(J31:J38)</f>
        <v>81.7</v>
      </c>
      <c r="K39" s="279"/>
      <c r="L39" s="140"/>
      <c r="M39" s="24" t="s">
        <v>13</v>
      </c>
      <c r="N39" s="24">
        <f>SUM(N31:N38)</f>
        <v>37</v>
      </c>
      <c r="O39" s="41">
        <f>SUM(O31:O38)</f>
        <v>63.425000000000004</v>
      </c>
      <c r="P39" s="279"/>
      <c r="Q39" s="140"/>
      <c r="R39" s="24" t="s">
        <v>13</v>
      </c>
      <c r="S39" s="24">
        <f>SUM(S31:S38)</f>
        <v>38</v>
      </c>
      <c r="T39" s="41">
        <f>SUM(T31:T38)</f>
        <v>80.55</v>
      </c>
      <c r="U39" s="235"/>
      <c r="V39" s="156"/>
      <c r="W39" s="24" t="s">
        <v>13</v>
      </c>
      <c r="X39" s="24">
        <f>SUM(X31:X38)</f>
        <v>21.8</v>
      </c>
      <c r="Y39" s="51">
        <f>SUM(Y31:Y38)</f>
        <v>46.870000000000005</v>
      </c>
      <c r="Z39" s="124"/>
    </row>
    <row r="40" spans="1:26" s="4" customFormat="1" ht="15" customHeight="1">
      <c r="A40" s="240"/>
      <c r="B40" s="242" t="s">
        <v>0</v>
      </c>
      <c r="C40" s="243"/>
      <c r="D40" s="246"/>
      <c r="E40" s="248">
        <f>E5</f>
        <v>2150</v>
      </c>
      <c r="F40" s="250"/>
      <c r="G40" s="242"/>
      <c r="H40" s="243"/>
      <c r="I40" s="309"/>
      <c r="J40" s="248"/>
      <c r="K40" s="254"/>
      <c r="L40" s="151" t="s">
        <v>31</v>
      </c>
      <c r="M40" s="167" t="s">
        <v>32</v>
      </c>
      <c r="N40" s="172"/>
      <c r="O40" s="168">
        <v>990</v>
      </c>
      <c r="P40" s="250"/>
      <c r="Q40" s="242" t="s">
        <v>0</v>
      </c>
      <c r="R40" s="243"/>
      <c r="S40" s="246"/>
      <c r="T40" s="248">
        <f>T5</f>
        <v>2150</v>
      </c>
      <c r="U40" s="264"/>
      <c r="V40" s="265" t="s">
        <v>25</v>
      </c>
      <c r="W40" s="267" t="s">
        <v>23</v>
      </c>
      <c r="X40" s="267">
        <v>22</v>
      </c>
      <c r="Y40" s="254">
        <f>X40*900/1000</f>
        <v>19.8</v>
      </c>
      <c r="Z40" s="262"/>
    </row>
    <row r="41" spans="1:26" s="3" customFormat="1" ht="15" customHeight="1" thickBot="1">
      <c r="A41" s="241"/>
      <c r="B41" s="244"/>
      <c r="C41" s="245"/>
      <c r="D41" s="247"/>
      <c r="E41" s="249"/>
      <c r="F41" s="251"/>
      <c r="G41" s="252"/>
      <c r="H41" s="253"/>
      <c r="I41" s="310"/>
      <c r="J41" s="255"/>
      <c r="K41" s="255"/>
      <c r="L41" s="151" t="s">
        <v>33</v>
      </c>
      <c r="M41" s="169" t="s">
        <v>34</v>
      </c>
      <c r="N41" s="81"/>
      <c r="O41" s="168">
        <v>1160</v>
      </c>
      <c r="P41" s="251"/>
      <c r="Q41" s="252"/>
      <c r="R41" s="253"/>
      <c r="S41" s="259"/>
      <c r="T41" s="255"/>
      <c r="U41" s="251"/>
      <c r="V41" s="266"/>
      <c r="W41" s="249"/>
      <c r="X41" s="247"/>
      <c r="Y41" s="249"/>
      <c r="Z41" s="263"/>
    </row>
    <row r="42" spans="1:26" s="4" customFormat="1" ht="16.5" customHeight="1">
      <c r="A42" s="299" t="s">
        <v>9</v>
      </c>
      <c r="B42" s="213"/>
      <c r="C42" s="52" t="s">
        <v>1</v>
      </c>
      <c r="D42" s="53"/>
      <c r="E42" s="54">
        <v>4.5</v>
      </c>
      <c r="F42" s="302" t="s">
        <v>9</v>
      </c>
      <c r="G42" s="144"/>
      <c r="H42" s="52" t="s">
        <v>1</v>
      </c>
      <c r="I42" s="53"/>
      <c r="J42" s="54">
        <v>4.5</v>
      </c>
      <c r="K42" s="302" t="s">
        <v>9</v>
      </c>
      <c r="L42" s="144"/>
      <c r="M42" s="52" t="s">
        <v>1</v>
      </c>
      <c r="N42" s="53"/>
      <c r="O42" s="54">
        <v>4.2</v>
      </c>
      <c r="P42" s="302" t="s">
        <v>9</v>
      </c>
      <c r="Q42" s="144"/>
      <c r="R42" s="52" t="s">
        <v>1</v>
      </c>
      <c r="S42" s="53"/>
      <c r="T42" s="54">
        <v>4</v>
      </c>
      <c r="U42" s="302" t="s">
        <v>9</v>
      </c>
      <c r="V42" s="158"/>
      <c r="W42" s="52" t="s">
        <v>1</v>
      </c>
      <c r="X42" s="53"/>
      <c r="Y42" s="54">
        <v>4.8</v>
      </c>
      <c r="Z42" s="125"/>
    </row>
    <row r="43" spans="1:26" s="4" customFormat="1" ht="16.5" customHeight="1">
      <c r="A43" s="300"/>
      <c r="B43" s="203"/>
      <c r="C43" s="18" t="s">
        <v>2</v>
      </c>
      <c r="D43" s="19"/>
      <c r="E43" s="55">
        <v>2</v>
      </c>
      <c r="F43" s="235"/>
      <c r="G43" s="135"/>
      <c r="H43" s="18" t="s">
        <v>2</v>
      </c>
      <c r="I43" s="19"/>
      <c r="J43" s="55">
        <v>1.9</v>
      </c>
      <c r="K43" s="235"/>
      <c r="L43" s="135"/>
      <c r="M43" s="18" t="s">
        <v>2</v>
      </c>
      <c r="N43" s="19"/>
      <c r="O43" s="55">
        <v>1</v>
      </c>
      <c r="P43" s="235"/>
      <c r="Q43" s="135"/>
      <c r="R43" s="18" t="s">
        <v>2</v>
      </c>
      <c r="S43" s="19"/>
      <c r="T43" s="55">
        <v>1.2</v>
      </c>
      <c r="U43" s="235"/>
      <c r="V43" s="159"/>
      <c r="W43" s="18" t="s">
        <v>2</v>
      </c>
      <c r="X43" s="19"/>
      <c r="Y43" s="55">
        <v>1</v>
      </c>
      <c r="Z43" s="126"/>
    </row>
    <row r="44" spans="1:26" s="4" customFormat="1" ht="16.5" customHeight="1">
      <c r="A44" s="300"/>
      <c r="B44" s="203"/>
      <c r="C44" s="18" t="s">
        <v>3</v>
      </c>
      <c r="D44" s="19"/>
      <c r="E44" s="55">
        <v>1</v>
      </c>
      <c r="F44" s="235"/>
      <c r="G44" s="135"/>
      <c r="H44" s="18" t="s">
        <v>3</v>
      </c>
      <c r="I44" s="19"/>
      <c r="J44" s="55"/>
      <c r="K44" s="235"/>
      <c r="L44" s="135"/>
      <c r="M44" s="18" t="s">
        <v>168</v>
      </c>
      <c r="N44" s="19"/>
      <c r="O44" s="55">
        <v>1</v>
      </c>
      <c r="P44" s="235"/>
      <c r="Q44" s="135"/>
      <c r="R44" s="18" t="s">
        <v>3</v>
      </c>
      <c r="S44" s="19"/>
      <c r="T44" s="55">
        <v>1</v>
      </c>
      <c r="U44" s="235"/>
      <c r="V44" s="159"/>
      <c r="W44" s="18" t="s">
        <v>3</v>
      </c>
      <c r="X44" s="19"/>
      <c r="Y44" s="55"/>
      <c r="Z44" s="126"/>
    </row>
    <row r="45" spans="1:26" s="4" customFormat="1" ht="16.5" customHeight="1">
      <c r="A45" s="300"/>
      <c r="B45" s="203"/>
      <c r="C45" s="18" t="s">
        <v>4</v>
      </c>
      <c r="D45" s="19"/>
      <c r="E45" s="55">
        <v>2</v>
      </c>
      <c r="F45" s="235"/>
      <c r="G45" s="135"/>
      <c r="H45" s="18" t="s">
        <v>4</v>
      </c>
      <c r="I45" s="19"/>
      <c r="J45" s="55">
        <v>2.5</v>
      </c>
      <c r="K45" s="235"/>
      <c r="L45" s="135"/>
      <c r="M45" s="18" t="s">
        <v>4</v>
      </c>
      <c r="N45" s="19"/>
      <c r="O45" s="55">
        <v>2.2</v>
      </c>
      <c r="P45" s="235"/>
      <c r="Q45" s="135"/>
      <c r="R45" s="18" t="s">
        <v>4</v>
      </c>
      <c r="S45" s="19"/>
      <c r="T45" s="55">
        <v>3.2</v>
      </c>
      <c r="U45" s="235"/>
      <c r="V45" s="159"/>
      <c r="W45" s="18" t="s">
        <v>4</v>
      </c>
      <c r="X45" s="19"/>
      <c r="Y45" s="55">
        <v>3</v>
      </c>
      <c r="Z45" s="126"/>
    </row>
    <row r="46" spans="1:26" s="4" customFormat="1" ht="16.5" customHeight="1">
      <c r="A46" s="300"/>
      <c r="B46" s="203"/>
      <c r="C46" s="18" t="s">
        <v>5</v>
      </c>
      <c r="D46" s="19"/>
      <c r="E46" s="55">
        <v>2.8</v>
      </c>
      <c r="F46" s="235"/>
      <c r="G46" s="135"/>
      <c r="H46" s="18" t="s">
        <v>5</v>
      </c>
      <c r="I46" s="19"/>
      <c r="J46" s="55">
        <v>3</v>
      </c>
      <c r="K46" s="235"/>
      <c r="L46" s="135"/>
      <c r="M46" s="18" t="s">
        <v>5</v>
      </c>
      <c r="N46" s="19"/>
      <c r="O46" s="55">
        <v>2.8</v>
      </c>
      <c r="P46" s="235"/>
      <c r="Q46" s="135"/>
      <c r="R46" s="18" t="s">
        <v>5</v>
      </c>
      <c r="S46" s="19"/>
      <c r="T46" s="55">
        <v>3</v>
      </c>
      <c r="U46" s="235"/>
      <c r="V46" s="159"/>
      <c r="W46" s="18" t="s">
        <v>5</v>
      </c>
      <c r="X46" s="19"/>
      <c r="Y46" s="55">
        <v>2.5</v>
      </c>
      <c r="Z46" s="126"/>
    </row>
    <row r="47" spans="1:26" s="4" customFormat="1" ht="16.5" customHeight="1" thickBot="1">
      <c r="A47" s="301"/>
      <c r="B47" s="214"/>
      <c r="C47" s="56" t="s">
        <v>9</v>
      </c>
      <c r="D47" s="57"/>
      <c r="E47" s="58">
        <f>E42*70+E43*25+E44*60+E45*75+E46*45</f>
        <v>701</v>
      </c>
      <c r="F47" s="303"/>
      <c r="G47" s="145"/>
      <c r="H47" s="56" t="s">
        <v>9</v>
      </c>
      <c r="I47" s="57"/>
      <c r="J47" s="58">
        <f>J42*70+J43*25+J44*60+J45*75+J46*45</f>
        <v>685</v>
      </c>
      <c r="K47" s="303"/>
      <c r="L47" s="145"/>
      <c r="M47" s="56" t="s">
        <v>9</v>
      </c>
      <c r="N47" s="57"/>
      <c r="O47" s="58">
        <f>O42*70+O43*25+O44*100+O45*75+O46*45</f>
        <v>710</v>
      </c>
      <c r="P47" s="303"/>
      <c r="Q47" s="145"/>
      <c r="R47" s="56" t="s">
        <v>9</v>
      </c>
      <c r="S47" s="57"/>
      <c r="T47" s="58">
        <f>T42*70+T43*25+T44*60+T45*75+T46*45</f>
        <v>745</v>
      </c>
      <c r="U47" s="303"/>
      <c r="V47" s="160"/>
      <c r="W47" s="56" t="s">
        <v>9</v>
      </c>
      <c r="X47" s="57"/>
      <c r="Y47" s="58">
        <f>Y42*70+Y43*25+Y44*60+Y45*75+Y46*45</f>
        <v>698.5</v>
      </c>
      <c r="Z47" s="127"/>
    </row>
    <row r="48" spans="1:26" s="66" customFormat="1" ht="21" customHeight="1">
      <c r="A48" s="59" t="s">
        <v>20</v>
      </c>
      <c r="B48" s="215"/>
      <c r="C48" s="60"/>
      <c r="D48" s="61"/>
      <c r="E48" s="62"/>
      <c r="F48" s="62"/>
      <c r="G48" s="146"/>
      <c r="H48" s="63"/>
      <c r="I48" s="63"/>
      <c r="J48" s="63"/>
      <c r="K48" s="64"/>
      <c r="L48" s="146"/>
      <c r="M48" s="64"/>
      <c r="N48" s="64"/>
      <c r="O48" s="64"/>
      <c r="P48" s="64"/>
      <c r="Q48" s="146"/>
      <c r="R48" s="64"/>
      <c r="S48" s="64"/>
      <c r="T48" s="64"/>
      <c r="U48" s="65"/>
      <c r="V48" s="161"/>
      <c r="W48" s="65"/>
      <c r="X48" s="65"/>
      <c r="Y48" s="128"/>
      <c r="Z48" s="129"/>
    </row>
    <row r="49" spans="1:26" ht="19.5" customHeight="1" thickBot="1">
      <c r="A49" s="67" t="s">
        <v>15</v>
      </c>
      <c r="B49" s="216"/>
      <c r="C49" s="68"/>
      <c r="D49" s="69"/>
      <c r="E49" s="69"/>
      <c r="F49" s="69"/>
      <c r="G49" s="147"/>
      <c r="H49" s="69"/>
      <c r="I49" s="69"/>
      <c r="J49" s="69"/>
      <c r="K49" s="69"/>
      <c r="L49" s="147"/>
      <c r="M49" s="69"/>
      <c r="N49" s="69"/>
      <c r="O49" s="70"/>
      <c r="P49" s="69"/>
      <c r="Q49" s="147"/>
      <c r="R49" s="69"/>
      <c r="S49" s="70"/>
      <c r="T49" s="69"/>
      <c r="U49" s="69"/>
      <c r="V49" s="162"/>
      <c r="W49" s="69"/>
      <c r="X49" s="70"/>
      <c r="Y49" s="130"/>
      <c r="Z49" s="131"/>
    </row>
  </sheetData>
  <sheetProtection/>
  <mergeCells count="66">
    <mergeCell ref="A1:T1"/>
    <mergeCell ref="A2:T2"/>
    <mergeCell ref="A3:Y3"/>
    <mergeCell ref="A4:A6"/>
    <mergeCell ref="B4:E4"/>
    <mergeCell ref="F4:F7"/>
    <mergeCell ref="G4:J4"/>
    <mergeCell ref="K4:K6"/>
    <mergeCell ref="L4:O4"/>
    <mergeCell ref="P4:P7"/>
    <mergeCell ref="Q4:T4"/>
    <mergeCell ref="U4:U6"/>
    <mergeCell ref="V4:Y4"/>
    <mergeCell ref="B5:D5"/>
    <mergeCell ref="G5:I5"/>
    <mergeCell ref="L5:N5"/>
    <mergeCell ref="Q5:S5"/>
    <mergeCell ref="V5:X5"/>
    <mergeCell ref="M6:O6"/>
    <mergeCell ref="A7:A16"/>
    <mergeCell ref="K7:K16"/>
    <mergeCell ref="U7:U16"/>
    <mergeCell ref="F8:F16"/>
    <mergeCell ref="P8:P16"/>
    <mergeCell ref="A17:A24"/>
    <mergeCell ref="F17:F24"/>
    <mergeCell ref="K17:K24"/>
    <mergeCell ref="P17:P24"/>
    <mergeCell ref="U17:U24"/>
    <mergeCell ref="A25:A30"/>
    <mergeCell ref="F25:F30"/>
    <mergeCell ref="K25:K30"/>
    <mergeCell ref="P25:P30"/>
    <mergeCell ref="U25:U30"/>
    <mergeCell ref="A31:A39"/>
    <mergeCell ref="F31:F39"/>
    <mergeCell ref="K31:K39"/>
    <mergeCell ref="P31:P39"/>
    <mergeCell ref="U31:U39"/>
    <mergeCell ref="U42:U47"/>
    <mergeCell ref="A42:A47"/>
    <mergeCell ref="F42:F47"/>
    <mergeCell ref="K42:K47"/>
    <mergeCell ref="P42:P47"/>
    <mergeCell ref="A40:A41"/>
    <mergeCell ref="B40:C41"/>
    <mergeCell ref="D40:D41"/>
    <mergeCell ref="T40:T41"/>
    <mergeCell ref="U40:U41"/>
    <mergeCell ref="V40:V41"/>
    <mergeCell ref="E40:E41"/>
    <mergeCell ref="F40:F41"/>
    <mergeCell ref="G40:H41"/>
    <mergeCell ref="I40:I41"/>
    <mergeCell ref="J40:J41"/>
    <mergeCell ref="K40:K41"/>
    <mergeCell ref="H10:J11"/>
    <mergeCell ref="V22:Y23"/>
    <mergeCell ref="W40:W41"/>
    <mergeCell ref="X40:X41"/>
    <mergeCell ref="Y40:Y41"/>
    <mergeCell ref="Z40:Z41"/>
    <mergeCell ref="M19:O20"/>
    <mergeCell ref="P40:P41"/>
    <mergeCell ref="Q40:R41"/>
    <mergeCell ref="S40:S41"/>
  </mergeCells>
  <printOptions horizontalCentered="1" verticalCentered="1"/>
  <pageMargins left="0.11811023622047245" right="0.11811023622047245" top="0" bottom="0"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2014-12-11T08:52:21Z</cp:lastPrinted>
  <dcterms:created xsi:type="dcterms:W3CDTF">1997-01-14T01:50:29Z</dcterms:created>
  <dcterms:modified xsi:type="dcterms:W3CDTF">2014-12-12T02:50:59Z</dcterms:modified>
  <cp:category/>
  <cp:version/>
  <cp:contentType/>
  <cp:contentStatus/>
</cp:coreProperties>
</file>