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0" windowWidth="14715" windowHeight="8025" activeTab="0"/>
  </bookViews>
  <sheets>
    <sheet name="4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<sst xmlns="http://schemas.openxmlformats.org/spreadsheetml/2006/main" count="415" uniqueCount="183">
  <si>
    <t>青菜</t>
  </si>
  <si>
    <t>全穀根莖類</t>
  </si>
  <si>
    <t>蔬菜類</t>
  </si>
  <si>
    <t>水果類</t>
  </si>
  <si>
    <t>豆魚肉蛋類</t>
  </si>
  <si>
    <t>油脂堅果種子類</t>
  </si>
  <si>
    <t>水果</t>
  </si>
  <si>
    <t>糙米飯</t>
  </si>
  <si>
    <t>聯絡人:   徐郁媛</t>
  </si>
  <si>
    <t>聯絡電話:  4200919-265  0935709482</t>
  </si>
  <si>
    <t>米食</t>
  </si>
  <si>
    <t>糙米飯</t>
  </si>
  <si>
    <t>特餐</t>
  </si>
  <si>
    <t>麥片飯</t>
  </si>
  <si>
    <t>米食</t>
  </si>
  <si>
    <t>一週乾料訂貨</t>
  </si>
  <si>
    <t>用餐人數</t>
  </si>
  <si>
    <t>用餐人數</t>
  </si>
  <si>
    <t>廠商</t>
  </si>
  <si>
    <t>食材</t>
  </si>
  <si>
    <t>單量(g)</t>
  </si>
  <si>
    <t>數量</t>
  </si>
  <si>
    <t>糙米</t>
  </si>
  <si>
    <t>民族</t>
  </si>
  <si>
    <t>麥片(先送)</t>
  </si>
  <si>
    <t>小計</t>
  </si>
  <si>
    <t>青菜</t>
  </si>
  <si>
    <t>有機青菜</t>
  </si>
  <si>
    <t>縣農會</t>
  </si>
  <si>
    <t>有機小松菜</t>
  </si>
  <si>
    <t>西螺</t>
  </si>
  <si>
    <t>蚵白菜</t>
  </si>
  <si>
    <t>家煥</t>
  </si>
  <si>
    <t>蒜末</t>
  </si>
  <si>
    <t>華順</t>
  </si>
  <si>
    <t>非基因黃豆(先送)</t>
  </si>
  <si>
    <t>熱量</t>
  </si>
  <si>
    <t>全穀根莖類</t>
  </si>
  <si>
    <t>蔬菜類</t>
  </si>
  <si>
    <t>水果類</t>
  </si>
  <si>
    <t>豆魚肉蛋類</t>
  </si>
  <si>
    <t>油脂堅果種子類</t>
  </si>
  <si>
    <r>
      <t>蔬菜為預先排定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若有調動敬請見諒</t>
    </r>
  </si>
  <si>
    <t>表單設計：軒泰食品                單位主廚:                                         午餐秘書:                                         主任:                                            校長:</t>
  </si>
  <si>
    <t>祥安.平興國民小學103學年度第下學期第週午餐食譜設計表</t>
  </si>
  <si>
    <t>荃珍農產</t>
  </si>
  <si>
    <t>高麗菜</t>
  </si>
  <si>
    <t>家換農產</t>
  </si>
  <si>
    <t>芹菜</t>
  </si>
  <si>
    <t>日陞食品</t>
  </si>
  <si>
    <t>有機白莖優愛165k</t>
  </si>
  <si>
    <t>有機福山菜165k</t>
  </si>
  <si>
    <t>台糖</t>
  </si>
  <si>
    <t>華順商行</t>
  </si>
  <si>
    <t>和信行</t>
  </si>
  <si>
    <t>祥安</t>
  </si>
  <si>
    <t>養樂多鮮乳</t>
  </si>
  <si>
    <t>平興</t>
  </si>
  <si>
    <t>保久乳8:50到</t>
  </si>
  <si>
    <t>新松仁米行</t>
  </si>
  <si>
    <t>日昇商行</t>
  </si>
  <si>
    <t>祥安.平興國民小學103學年度第下學期第四週午餐食譜設計表</t>
  </si>
  <si>
    <t>塔香茄螺</t>
  </si>
  <si>
    <t>木瓜大骨湯</t>
  </si>
  <si>
    <t>芹香魚片</t>
  </si>
  <si>
    <t>蔥爆豆腐</t>
  </si>
  <si>
    <t>蔬菜濃湯</t>
  </si>
  <si>
    <t>炒米粉</t>
  </si>
  <si>
    <t>佛跳牆</t>
  </si>
  <si>
    <t>酸辣湯</t>
  </si>
  <si>
    <t>芝麻飯</t>
  </si>
  <si>
    <t>滷雞腿</t>
  </si>
  <si>
    <t>木須洋蔥炒蛋</t>
  </si>
  <si>
    <t>紅豆西米露</t>
  </si>
  <si>
    <t>京醬肉絲</t>
  </si>
  <si>
    <t>山藥枸杞菠菜</t>
  </si>
  <si>
    <t>蓮藕湯</t>
  </si>
  <si>
    <t>瓜仔雞</t>
  </si>
  <si>
    <t>雞丁</t>
  </si>
  <si>
    <t>圓平瓜</t>
  </si>
  <si>
    <t>薑片</t>
  </si>
  <si>
    <t>茄子</t>
  </si>
  <si>
    <t>麵腸(切)</t>
  </si>
  <si>
    <t>九層塔</t>
  </si>
  <si>
    <t>薑末</t>
  </si>
  <si>
    <t>青木瓜</t>
  </si>
  <si>
    <t>大骨</t>
  </si>
  <si>
    <t>碎培根</t>
  </si>
  <si>
    <t>大白菜</t>
  </si>
  <si>
    <t>紅蘿蔔小丁</t>
  </si>
  <si>
    <t>洋蔥去皮</t>
  </si>
  <si>
    <t>大蕃茄</t>
  </si>
  <si>
    <t>黑胡椒粒600G</t>
  </si>
  <si>
    <t>山藥</t>
  </si>
  <si>
    <t>菠菜</t>
  </si>
  <si>
    <t>枸杞</t>
  </si>
  <si>
    <t>薑絲</t>
  </si>
  <si>
    <t>蓮藕片</t>
  </si>
  <si>
    <t>牛蒡</t>
  </si>
  <si>
    <t>蝦皮</t>
  </si>
  <si>
    <t>紅蘿蔔絲</t>
  </si>
  <si>
    <t>芋頭大丁(冷)</t>
  </si>
  <si>
    <t>高麗菜</t>
  </si>
  <si>
    <t>香菇絲</t>
  </si>
  <si>
    <t>絞紅蔥頭</t>
  </si>
  <si>
    <t>芹菜</t>
  </si>
  <si>
    <t>蝦米</t>
  </si>
  <si>
    <t>豆腐2k</t>
  </si>
  <si>
    <t>洗選蛋</t>
  </si>
  <si>
    <t>青蔥</t>
  </si>
  <si>
    <t>脆筍絲</t>
  </si>
  <si>
    <t>液蛋</t>
  </si>
  <si>
    <t>油豆腐丁</t>
  </si>
  <si>
    <t>紅蘿蔔片</t>
  </si>
  <si>
    <t>絞肉</t>
  </si>
  <si>
    <t>乾木耳(先送)</t>
  </si>
  <si>
    <t>西芹</t>
  </si>
  <si>
    <t>滷味滷包</t>
  </si>
  <si>
    <t>西谷米</t>
  </si>
  <si>
    <t>肉柳</t>
  </si>
  <si>
    <t>甜麵醬</t>
  </si>
  <si>
    <t>鱈香片</t>
  </si>
  <si>
    <t>肉絲</t>
  </si>
  <si>
    <t>超秦實業</t>
  </si>
  <si>
    <t>品碩豐</t>
  </si>
  <si>
    <t>黑芝麻</t>
  </si>
  <si>
    <t>家換農產</t>
  </si>
  <si>
    <t>現購</t>
  </si>
  <si>
    <t>嘉一香肉品</t>
  </si>
  <si>
    <t>福國漁業</t>
  </si>
  <si>
    <t>百喬食品</t>
  </si>
  <si>
    <t>新北果菜</t>
  </si>
  <si>
    <t>復進肉品</t>
  </si>
  <si>
    <t>立大</t>
  </si>
  <si>
    <t>高麗菜</t>
  </si>
  <si>
    <t>永豐麵廠</t>
  </si>
  <si>
    <t>福隆商行</t>
  </si>
  <si>
    <t>全國商行</t>
  </si>
  <si>
    <t>自立商行</t>
  </si>
  <si>
    <t>新民豆腐</t>
  </si>
  <si>
    <t>豬血</t>
  </si>
  <si>
    <t>阿郎</t>
  </si>
  <si>
    <t>禾品企業</t>
  </si>
  <si>
    <t>乾木耳絲(先送)</t>
  </si>
  <si>
    <t>禾品蛋品</t>
  </si>
  <si>
    <t>統合農場</t>
  </si>
  <si>
    <t>紅蘿蔔絲</t>
  </si>
  <si>
    <t>羿淳商行</t>
  </si>
  <si>
    <t>豐輝行</t>
  </si>
  <si>
    <t>興隆禽業</t>
  </si>
  <si>
    <t>統合農場</t>
  </si>
  <si>
    <t>津悅豆腐</t>
  </si>
  <si>
    <t>紅豆(先送)</t>
  </si>
  <si>
    <t>大溪豆干切6</t>
  </si>
  <si>
    <t>蒟蒻片</t>
  </si>
  <si>
    <t>炸豆包</t>
  </si>
  <si>
    <t>素雞腿</t>
  </si>
  <si>
    <t>豆干片</t>
  </si>
  <si>
    <t>百喬豆腐</t>
  </si>
  <si>
    <t>宏旭食品</t>
  </si>
  <si>
    <t>白蘿蔔去皮</t>
  </si>
  <si>
    <t>油菜</t>
  </si>
  <si>
    <t>嘉福農產</t>
  </si>
  <si>
    <t>濕米粉</t>
  </si>
  <si>
    <t>宏旭商行</t>
  </si>
  <si>
    <t>百喬食品</t>
  </si>
  <si>
    <t>18L台糖沙拉油</t>
  </si>
  <si>
    <t>金蘭醬油6L</t>
  </si>
  <si>
    <t>24入鹽</t>
  </si>
  <si>
    <t>胡椒粉600G</t>
  </si>
  <si>
    <t>香油3L</t>
  </si>
  <si>
    <t>沙拉脫</t>
  </si>
  <si>
    <t>現購</t>
  </si>
  <si>
    <t>全國商行</t>
  </si>
  <si>
    <t>唐瓏貿易</t>
  </si>
  <si>
    <t>新松仁米行</t>
  </si>
  <si>
    <t>乳品</t>
  </si>
  <si>
    <t>水果</t>
  </si>
  <si>
    <t>可果美蕃茄醬3L</t>
  </si>
  <si>
    <t>台糖二砂25K</t>
  </si>
  <si>
    <t>行政加10人用餐</t>
  </si>
  <si>
    <t>996+12</t>
  </si>
  <si>
    <r>
      <t>棒腿6</t>
    </r>
    <r>
      <rPr>
        <sz val="12"/>
        <rFont val="標楷體"/>
        <family val="4"/>
      </rPr>
      <t>(拆箱解凍)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</si>
</sst>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0_);[Red]\(0\)"/>
    <numFmt numFmtId="183" formatCode="0.0_);[Red]\(0.0\)"/>
    <numFmt numFmtId="184" formatCode="mmm\-yyyy"/>
    <numFmt numFmtId="185" formatCode="000"/>
    <numFmt numFmtId="186" formatCode="m&quot;月&quot;d&quot;日(一)&quot;"/>
    <numFmt numFmtId="187" formatCode="m&quot;月&quot;d&quot;日(二)&quot;"/>
    <numFmt numFmtId="188" formatCode="m&quot;月&quot;d&quot;日(三)&quot;"/>
    <numFmt numFmtId="189" formatCode="m&quot;月&quot;d&quot;日(四)&quot;"/>
    <numFmt numFmtId="190" formatCode="m&quot;月&quot;d&quot;日(五)&quot;"/>
    <numFmt numFmtId="191" formatCode="m/d;@"/>
    <numFmt numFmtId="192" formatCode="m&quot;月&quot;d&quot;日(六)&quot;"/>
    <numFmt numFmtId="193" formatCode="#,###&quot;人&quot;"/>
    <numFmt numFmtId="194" formatCode="#,###&quot;份&quot;"/>
    <numFmt numFmtId="195" formatCode="#,##0.0"/>
    <numFmt numFmtId="196" formatCode="#,###&quot;板&quot;"/>
    <numFmt numFmtId="197" formatCode="#,###&quot;桶&quot;"/>
    <numFmt numFmtId="198" formatCode="0.0"/>
    <numFmt numFmtId="199" formatCode="#,###&quot;件&quot;"/>
    <numFmt numFmtId="200" formatCode="0_ "/>
    <numFmt numFmtId="201" formatCode="#,###&quot;包&quot;"/>
    <numFmt numFmtId="202" formatCode="#,###&quot;盒&quot;"/>
    <numFmt numFmtId="203" formatCode="#,###&quot;個&quot;"/>
    <numFmt numFmtId="204" formatCode="#,###.0&quot;份&quot;"/>
    <numFmt numFmtId="205" formatCode="###&quot;大卡&quot;"/>
    <numFmt numFmtId="206" formatCode="#,###&quot;條&quot;"/>
    <numFmt numFmtId="207" formatCode="#,###&quot;瓶&quot;"/>
    <numFmt numFmtId="208" formatCode="#,###&quot;庫存&quot;"/>
    <numFmt numFmtId="209" formatCode="#,###&quot;隻&quot;"/>
    <numFmt numFmtId="210" formatCode="#,###&quot;罐&quot;"/>
    <numFmt numFmtId="211" formatCode="0.00_ "/>
    <numFmt numFmtId="212" formatCode="[$€-2]\ #,##0.00_);[Red]\([$€-2]\ #,##0.00\)"/>
    <numFmt numFmtId="213" formatCode="0.00_);[Red]\(0.00\)"/>
    <numFmt numFmtId="214" formatCode="#,###.0&quot;罐&quot;"/>
    <numFmt numFmtId="215" formatCode="#,###&quot;個&quot;&quot;當&quot;&quot;天&quot;"/>
    <numFmt numFmtId="216" formatCode="#,###&quot;片&quot;"/>
  </numFmts>
  <fonts count="127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b/>
      <sz val="2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sz val="17"/>
      <name val="標楷體"/>
      <family val="4"/>
    </font>
    <font>
      <b/>
      <sz val="12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i/>
      <sz val="12"/>
      <name val="標楷體"/>
      <family val="4"/>
    </font>
    <font>
      <sz val="17"/>
      <name val="新細明體"/>
      <family val="1"/>
    </font>
    <font>
      <sz val="16"/>
      <color indexed="10"/>
      <name val="標楷體"/>
      <family val="4"/>
    </font>
    <font>
      <sz val="18"/>
      <color indexed="10"/>
      <name val="標楷體"/>
      <family val="4"/>
    </font>
    <font>
      <sz val="17"/>
      <color indexed="10"/>
      <name val="標楷體"/>
      <family val="4"/>
    </font>
    <font>
      <sz val="14"/>
      <color indexed="10"/>
      <name val="標楷體"/>
      <family val="4"/>
    </font>
    <font>
      <i/>
      <sz val="11"/>
      <name val="標楷體"/>
      <family val="4"/>
    </font>
    <font>
      <sz val="15"/>
      <color indexed="8"/>
      <name val="標楷體"/>
      <family val="4"/>
    </font>
    <font>
      <sz val="14"/>
      <color indexed="8"/>
      <name val="標楷體"/>
      <family val="4"/>
    </font>
    <font>
      <sz val="12"/>
      <name val="Times New Roman"/>
      <family val="1"/>
    </font>
    <font>
      <sz val="19"/>
      <name val="標楷體"/>
      <family val="4"/>
    </font>
    <font>
      <sz val="17"/>
      <color indexed="8"/>
      <name val="標楷體"/>
      <family val="4"/>
    </font>
    <font>
      <i/>
      <sz val="16"/>
      <name val="標楷體"/>
      <family val="4"/>
    </font>
    <font>
      <sz val="16"/>
      <name val="Times New Roman"/>
      <family val="1"/>
    </font>
    <font>
      <sz val="8"/>
      <name val="標楷體"/>
      <family val="4"/>
    </font>
    <font>
      <b/>
      <sz val="14"/>
      <name val="標楷體"/>
      <family val="4"/>
    </font>
    <font>
      <b/>
      <i/>
      <sz val="18"/>
      <color indexed="10"/>
      <name val="標楷體"/>
      <family val="4"/>
    </font>
    <font>
      <b/>
      <i/>
      <sz val="18"/>
      <color indexed="10"/>
      <name val="Times New Roman"/>
      <family val="1"/>
    </font>
    <font>
      <b/>
      <i/>
      <sz val="22"/>
      <color indexed="10"/>
      <name val="標楷體"/>
      <family val="4"/>
    </font>
    <font>
      <b/>
      <i/>
      <sz val="22"/>
      <color indexed="8"/>
      <name val="標楷體"/>
      <family val="4"/>
    </font>
    <font>
      <i/>
      <sz val="22"/>
      <color indexed="10"/>
      <name val="標楷體"/>
      <family val="4"/>
    </font>
    <font>
      <b/>
      <i/>
      <sz val="12"/>
      <name val="標楷體"/>
      <family val="4"/>
    </font>
    <font>
      <i/>
      <sz val="2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1"/>
      <name val="新細明體"/>
      <family val="1"/>
    </font>
    <font>
      <sz val="8"/>
      <name val="新細明體"/>
      <family val="1"/>
    </font>
    <font>
      <sz val="18"/>
      <name val="標楷體"/>
      <family val="4"/>
    </font>
    <font>
      <b/>
      <sz val="8"/>
      <name val="標楷體"/>
      <family val="4"/>
    </font>
    <font>
      <b/>
      <i/>
      <sz val="8"/>
      <name val="標楷體"/>
      <family val="4"/>
    </font>
    <font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7"/>
      <color indexed="18"/>
      <name val="標楷體"/>
      <family val="4"/>
    </font>
    <font>
      <sz val="17"/>
      <color indexed="18"/>
      <name val="Times New Roman"/>
      <family val="1"/>
    </font>
    <font>
      <sz val="8"/>
      <color indexed="10"/>
      <name val="標楷體"/>
      <family val="4"/>
    </font>
    <font>
      <sz val="16"/>
      <color indexed="10"/>
      <name val="Times New Roman"/>
      <family val="1"/>
    </font>
    <font>
      <b/>
      <sz val="17"/>
      <color indexed="10"/>
      <name val="標楷體"/>
      <family val="4"/>
    </font>
    <font>
      <b/>
      <sz val="17"/>
      <color indexed="30"/>
      <name val="標楷體"/>
      <family val="4"/>
    </font>
    <font>
      <i/>
      <sz val="12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8"/>
      <color indexed="8"/>
      <name val="Times New Roman"/>
      <family val="1"/>
    </font>
    <font>
      <i/>
      <sz val="8"/>
      <color indexed="8"/>
      <name val="標楷體"/>
      <family val="4"/>
    </font>
    <font>
      <sz val="16"/>
      <color indexed="17"/>
      <name val="標楷體"/>
      <family val="4"/>
    </font>
    <font>
      <sz val="8"/>
      <color indexed="10"/>
      <name val="細明體"/>
      <family val="3"/>
    </font>
    <font>
      <sz val="12"/>
      <color indexed="10"/>
      <name val="Times New Roman"/>
      <family val="1"/>
    </font>
    <font>
      <sz val="9.5"/>
      <color indexed="10"/>
      <name val="標楷體"/>
      <family val="4"/>
    </font>
    <font>
      <i/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6"/>
      <color rgb="FFFF0000"/>
      <name val="標楷體"/>
      <family val="4"/>
    </font>
    <font>
      <sz val="17"/>
      <color rgb="FFFF0000"/>
      <name val="標楷體"/>
      <family val="4"/>
    </font>
    <font>
      <sz val="12"/>
      <color rgb="FFFF0000"/>
      <name val="新細明體"/>
      <family val="1"/>
    </font>
    <font>
      <sz val="16"/>
      <color theme="1"/>
      <name val="標楷體"/>
      <family val="4"/>
    </font>
    <font>
      <sz val="12"/>
      <color theme="1"/>
      <name val="Times New Roman"/>
      <family val="1"/>
    </font>
    <font>
      <sz val="17"/>
      <color rgb="FF0A1092"/>
      <name val="標楷體"/>
      <family val="4"/>
    </font>
    <font>
      <sz val="17"/>
      <color rgb="FF0A1092"/>
      <name val="Times New Roman"/>
      <family val="1"/>
    </font>
    <font>
      <sz val="8"/>
      <color rgb="FFFF0000"/>
      <name val="標楷體"/>
      <family val="4"/>
    </font>
    <font>
      <sz val="12"/>
      <color rgb="FFFF0000"/>
      <name val="標楷體"/>
      <family val="4"/>
    </font>
    <font>
      <sz val="16"/>
      <color rgb="FFFF0000"/>
      <name val="Times New Roman"/>
      <family val="1"/>
    </font>
    <font>
      <b/>
      <sz val="17"/>
      <color rgb="FFFF0000"/>
      <name val="標楷體"/>
      <family val="4"/>
    </font>
    <font>
      <b/>
      <sz val="17"/>
      <color rgb="FF0070C0"/>
      <name val="標楷體"/>
      <family val="4"/>
    </font>
    <font>
      <i/>
      <sz val="12"/>
      <color theme="1"/>
      <name val="標楷體"/>
      <family val="4"/>
    </font>
    <font>
      <sz val="8"/>
      <color theme="1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8"/>
      <color theme="1"/>
      <name val="Times New Roman"/>
      <family val="1"/>
    </font>
    <font>
      <i/>
      <sz val="8"/>
      <color theme="1"/>
      <name val="標楷體"/>
      <family val="4"/>
    </font>
    <font>
      <sz val="8"/>
      <color rgb="FFFF0000"/>
      <name val="細明體"/>
      <family val="3"/>
    </font>
    <font>
      <sz val="14"/>
      <color rgb="FFFF0000"/>
      <name val="標楷體"/>
      <family val="4"/>
    </font>
    <font>
      <sz val="12"/>
      <color rgb="FFFF0000"/>
      <name val="Times New Roman"/>
      <family val="1"/>
    </font>
    <font>
      <sz val="9.5"/>
      <color rgb="FFFF0000"/>
      <name val="標楷體"/>
      <family val="4"/>
    </font>
    <font>
      <i/>
      <sz val="11"/>
      <color rgb="FFFF0000"/>
      <name val="標楷體"/>
      <family val="4"/>
    </font>
    <font>
      <sz val="18"/>
      <color rgb="FFFF0000"/>
      <name val="標楷體"/>
      <family val="4"/>
    </font>
    <font>
      <sz val="16"/>
      <color rgb="FF00B05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dashed"/>
      <right style="dashed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 style="thin">
        <color indexed="8"/>
      </top>
      <bottom style="thin"/>
    </border>
    <border>
      <left style="thin"/>
      <right style="dashed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0" borderId="1" applyNumberFormat="0" applyFill="0" applyAlignment="0" applyProtection="0"/>
    <xf numFmtId="0" fontId="88" fillId="21" borderId="0" applyNumberFormat="0" applyBorder="0" applyAlignment="0" applyProtection="0"/>
    <xf numFmtId="9" fontId="0" fillId="0" borderId="0" applyFont="0" applyFill="0" applyBorder="0" applyAlignment="0" applyProtection="0"/>
    <xf numFmtId="0" fontId="8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2" applyNumberFormat="0" applyAlignment="0" applyProtection="0"/>
    <xf numFmtId="0" fontId="97" fillId="22" borderId="8" applyNumberFormat="0" applyAlignment="0" applyProtection="0"/>
    <xf numFmtId="0" fontId="98" fillId="31" borderId="9" applyNumberFormat="0" applyAlignment="0" applyProtection="0"/>
    <xf numFmtId="0" fontId="99" fillId="32" borderId="0" applyNumberFormat="0" applyBorder="0" applyAlignment="0" applyProtection="0"/>
    <xf numFmtId="0" fontId="100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193" fontId="9" fillId="33" borderId="11" xfId="33" applyNumberFormat="1" applyFont="1" applyFill="1" applyBorder="1" applyAlignment="1">
      <alignment horizontal="center" vertical="center" shrinkToFit="1"/>
      <protection/>
    </xf>
    <xf numFmtId="181" fontId="9" fillId="0" borderId="12" xfId="0" applyNumberFormat="1" applyFont="1" applyFill="1" applyBorder="1" applyAlignment="1">
      <alignment horizontal="center" vertical="center" shrinkToFit="1"/>
    </xf>
    <xf numFmtId="0" fontId="101" fillId="0" borderId="13" xfId="0" applyFont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/>
    </xf>
    <xf numFmtId="0" fontId="101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183" fontId="10" fillId="0" borderId="1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208" fontId="13" fillId="0" borderId="19" xfId="0" applyNumberFormat="1" applyFont="1" applyFill="1" applyBorder="1" applyAlignment="1">
      <alignment horizontal="center" vertical="center" shrinkToFit="1"/>
    </xf>
    <xf numFmtId="0" fontId="10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left" shrinkToFit="1"/>
    </xf>
    <xf numFmtId="0" fontId="14" fillId="0" borderId="17" xfId="0" applyFont="1" applyBorder="1" applyAlignment="1">
      <alignment horizontal="center" shrinkToFit="1"/>
    </xf>
    <xf numFmtId="200" fontId="13" fillId="0" borderId="11" xfId="0" applyNumberFormat="1" applyFont="1" applyFill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7" fontId="13" fillId="0" borderId="19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shrinkToFit="1"/>
    </xf>
    <xf numFmtId="182" fontId="101" fillId="0" borderId="0" xfId="0" applyNumberFormat="1" applyFont="1" applyFill="1" applyBorder="1" applyAlignment="1">
      <alignment horizontal="center" vertical="center" shrinkToFit="1"/>
    </xf>
    <xf numFmtId="0" fontId="102" fillId="0" borderId="11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shrinkToFit="1"/>
    </xf>
    <xf numFmtId="182" fontId="13" fillId="0" borderId="2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102" fillId="0" borderId="20" xfId="0" applyFont="1" applyFill="1" applyBorder="1" applyAlignment="1">
      <alignment horizontal="left" vertical="center" shrinkToFit="1"/>
    </xf>
    <xf numFmtId="183" fontId="102" fillId="0" borderId="20" xfId="0" applyNumberFormat="1" applyFont="1" applyFill="1" applyBorder="1" applyAlignment="1">
      <alignment horizontal="center" vertical="center" shrinkToFit="1"/>
    </xf>
    <xf numFmtId="49" fontId="102" fillId="0" borderId="18" xfId="0" applyNumberFormat="1" applyFont="1" applyBorder="1" applyAlignment="1">
      <alignment vertical="center"/>
    </xf>
    <xf numFmtId="0" fontId="103" fillId="0" borderId="18" xfId="0" applyFont="1" applyFill="1" applyBorder="1" applyAlignment="1">
      <alignment horizontal="center" shrinkToFit="1"/>
    </xf>
    <xf numFmtId="182" fontId="101" fillId="0" borderId="11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left" vertical="center"/>
    </xf>
    <xf numFmtId="0" fontId="16" fillId="34" borderId="21" xfId="0" applyFont="1" applyFill="1" applyBorder="1" applyAlignment="1">
      <alignment vertical="center"/>
    </xf>
    <xf numFmtId="0" fontId="17" fillId="34" borderId="22" xfId="0" applyFont="1" applyFill="1" applyBorder="1" applyAlignment="1">
      <alignment horizontal="center" vertical="center"/>
    </xf>
    <xf numFmtId="183" fontId="101" fillId="34" borderId="0" xfId="0" applyNumberFormat="1" applyFont="1" applyFill="1" applyBorder="1" applyAlignment="1">
      <alignment horizontal="center" vertical="center" shrinkToFit="1"/>
    </xf>
    <xf numFmtId="0" fontId="102" fillId="0" borderId="11" xfId="0" applyFont="1" applyFill="1" applyBorder="1" applyAlignment="1">
      <alignment horizontal="left" vertical="center"/>
    </xf>
    <xf numFmtId="0" fontId="104" fillId="0" borderId="11" xfId="0" applyFont="1" applyBorder="1" applyAlignment="1">
      <alignment/>
    </xf>
    <xf numFmtId="0" fontId="101" fillId="0" borderId="17" xfId="0" applyFont="1" applyBorder="1" applyAlignment="1">
      <alignment horizontal="center" shrinkToFit="1"/>
    </xf>
    <xf numFmtId="0" fontId="103" fillId="0" borderId="17" xfId="0" applyFont="1" applyBorder="1" applyAlignment="1">
      <alignment horizontal="center" shrinkToFit="1"/>
    </xf>
    <xf numFmtId="0" fontId="12" fillId="0" borderId="11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183" fontId="101" fillId="34" borderId="11" xfId="0" applyNumberFormat="1" applyFont="1" applyFill="1" applyBorder="1" applyAlignment="1">
      <alignment horizontal="center" vertical="center" shrinkToFit="1"/>
    </xf>
    <xf numFmtId="177" fontId="18" fillId="0" borderId="11" xfId="0" applyNumberFormat="1" applyFont="1" applyFill="1" applyBorder="1" applyAlignment="1">
      <alignment horizontal="center" vertical="center" shrinkToFit="1"/>
    </xf>
    <xf numFmtId="0" fontId="101" fillId="0" borderId="16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177" fontId="18" fillId="0" borderId="24" xfId="0" applyNumberFormat="1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01" fillId="0" borderId="11" xfId="0" applyFont="1" applyBorder="1" applyAlignment="1">
      <alignment horizontal="center" shrinkToFit="1"/>
    </xf>
    <xf numFmtId="0" fontId="16" fillId="0" borderId="11" xfId="0" applyFont="1" applyFill="1" applyBorder="1" applyAlignment="1">
      <alignment horizontal="center" vertical="center" shrinkToFit="1"/>
    </xf>
    <xf numFmtId="177" fontId="16" fillId="0" borderId="11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0" fontId="16" fillId="0" borderId="11" xfId="0" applyNumberFormat="1" applyFont="1" applyFill="1" applyBorder="1" applyAlignment="1">
      <alignment horizontal="center" vertical="center" shrinkToFit="1"/>
    </xf>
    <xf numFmtId="0" fontId="20" fillId="0" borderId="17" xfId="0" applyFont="1" applyBorder="1" applyAlignment="1">
      <alignment horizontal="center" shrinkToFit="1"/>
    </xf>
    <xf numFmtId="0" fontId="13" fillId="0" borderId="25" xfId="0" applyFont="1" applyBorder="1" applyAlignment="1">
      <alignment horizontal="left" shrinkToFit="1"/>
    </xf>
    <xf numFmtId="0" fontId="20" fillId="0" borderId="26" xfId="0" applyFont="1" applyBorder="1" applyAlignment="1">
      <alignment horizontal="center" shrinkToFit="1"/>
    </xf>
    <xf numFmtId="0" fontId="101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shrinkToFit="1"/>
    </xf>
    <xf numFmtId="0" fontId="13" fillId="0" borderId="27" xfId="0" applyFont="1" applyBorder="1" applyAlignment="1">
      <alignment horizontal="left" shrinkToFit="1"/>
    </xf>
    <xf numFmtId="201" fontId="13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shrinkToFit="1"/>
    </xf>
    <xf numFmtId="182" fontId="12" fillId="0" borderId="2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3" fillId="0" borderId="29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shrinkToFit="1"/>
    </xf>
    <xf numFmtId="0" fontId="12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105" fillId="0" borderId="20" xfId="0" applyFont="1" applyFill="1" applyBorder="1" applyAlignment="1">
      <alignment horizontal="left" vertical="center" shrinkToFit="1"/>
    </xf>
    <xf numFmtId="182" fontId="105" fillId="0" borderId="20" xfId="0" applyNumberFormat="1" applyFont="1" applyFill="1" applyBorder="1" applyAlignment="1">
      <alignment horizontal="center" vertical="center" shrinkToFit="1"/>
    </xf>
    <xf numFmtId="0" fontId="106" fillId="0" borderId="11" xfId="0" applyFont="1" applyFill="1" applyBorder="1" applyAlignment="1">
      <alignment horizontal="center" vertical="center" shrinkToFit="1"/>
    </xf>
    <xf numFmtId="0" fontId="107" fillId="0" borderId="11" xfId="0" applyFont="1" applyFill="1" applyBorder="1" applyAlignment="1">
      <alignment horizontal="left" vertical="center" shrinkToFit="1"/>
    </xf>
    <xf numFmtId="0" fontId="108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2" fillId="34" borderId="20" xfId="0" applyFont="1" applyFill="1" applyBorder="1" applyAlignment="1">
      <alignment horizontal="left" vertical="center" shrinkToFit="1"/>
    </xf>
    <xf numFmtId="0" fontId="101" fillId="0" borderId="24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left" vertical="center" shrinkToFit="1"/>
    </xf>
    <xf numFmtId="183" fontId="13" fillId="0" borderId="31" xfId="0" applyNumberFormat="1" applyFont="1" applyFill="1" applyBorder="1" applyAlignment="1">
      <alignment horizontal="center" vertical="center" shrinkToFit="1"/>
    </xf>
    <xf numFmtId="208" fontId="13" fillId="0" borderId="11" xfId="0" applyNumberFormat="1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03" fillId="0" borderId="11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 shrinkToFit="1"/>
    </xf>
    <xf numFmtId="0" fontId="103" fillId="0" borderId="11" xfId="0" applyFont="1" applyFill="1" applyBorder="1" applyAlignment="1">
      <alignment vertical="center" shrinkToFit="1"/>
    </xf>
    <xf numFmtId="215" fontId="102" fillId="0" borderId="11" xfId="0" applyNumberFormat="1" applyFont="1" applyFill="1" applyBorder="1" applyAlignment="1">
      <alignment horizontal="center" vertical="center" shrinkToFit="1"/>
    </xf>
    <xf numFmtId="0" fontId="25" fillId="0" borderId="11" xfId="33" applyFont="1" applyFill="1" applyBorder="1" applyAlignment="1">
      <alignment vertical="center" shrinkToFit="1"/>
      <protection/>
    </xf>
    <xf numFmtId="0" fontId="25" fillId="0" borderId="11" xfId="33" applyFont="1" applyFill="1" applyBorder="1" applyAlignment="1">
      <alignment horizontal="center" vertical="center" shrinkToFit="1"/>
      <protection/>
    </xf>
    <xf numFmtId="0" fontId="10" fillId="0" borderId="11" xfId="0" applyFont="1" applyFill="1" applyBorder="1" applyAlignment="1">
      <alignment horizontal="left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10" fillId="0" borderId="11" xfId="33" applyFont="1" applyFill="1" applyBorder="1" applyAlignment="1">
      <alignment vertical="center" shrinkToFit="1"/>
      <protection/>
    </xf>
    <xf numFmtId="0" fontId="10" fillId="0" borderId="11" xfId="33" applyFont="1" applyFill="1" applyBorder="1" applyAlignment="1">
      <alignment horizontal="center" vertical="center" shrinkToFit="1"/>
      <protection/>
    </xf>
    <xf numFmtId="0" fontId="10" fillId="0" borderId="11" xfId="0" applyNumberFormat="1" applyFont="1" applyFill="1" applyBorder="1" applyAlignment="1">
      <alignment horizontal="left" vertical="center" shrinkToFit="1"/>
    </xf>
    <xf numFmtId="211" fontId="16" fillId="0" borderId="11" xfId="0" applyNumberFormat="1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left" wrapText="1" shrinkToFit="1"/>
    </xf>
    <xf numFmtId="0" fontId="13" fillId="0" borderId="3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shrinkToFit="1"/>
    </xf>
    <xf numFmtId="0" fontId="26" fillId="0" borderId="17" xfId="0" applyFont="1" applyBorder="1" applyAlignment="1">
      <alignment horizont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6" fillId="0" borderId="17" xfId="0" applyFont="1" applyBorder="1" applyAlignment="1">
      <alignment horizontal="center" shrinkToFit="1"/>
    </xf>
    <xf numFmtId="0" fontId="12" fillId="0" borderId="36" xfId="0" applyFont="1" applyFill="1" applyBorder="1" applyAlignment="1">
      <alignment vertical="center"/>
    </xf>
    <xf numFmtId="0" fontId="10" fillId="0" borderId="37" xfId="0" applyFont="1" applyBorder="1" applyAlignment="1">
      <alignment horizontal="left" shrinkToFit="1"/>
    </xf>
    <xf numFmtId="0" fontId="10" fillId="0" borderId="17" xfId="0" applyFont="1" applyBorder="1" applyAlignment="1">
      <alignment horizontal="center" shrinkToFit="1"/>
    </xf>
    <xf numFmtId="0" fontId="10" fillId="0" borderId="11" xfId="0" applyFont="1" applyBorder="1" applyAlignment="1">
      <alignment horizontal="left" shrinkToFit="1"/>
    </xf>
    <xf numFmtId="0" fontId="10" fillId="0" borderId="11" xfId="0" applyFont="1" applyBorder="1" applyAlignment="1">
      <alignment horizontal="center" shrinkToFit="1"/>
    </xf>
    <xf numFmtId="0" fontId="13" fillId="0" borderId="38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shrinkToFit="1"/>
    </xf>
    <xf numFmtId="0" fontId="25" fillId="0" borderId="1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183" fontId="10" fillId="0" borderId="11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183" fontId="16" fillId="0" borderId="19" xfId="0" applyNumberFormat="1" applyFont="1" applyFill="1" applyBorder="1" applyAlignment="1">
      <alignment horizontal="center" vertical="center" shrinkToFit="1"/>
    </xf>
    <xf numFmtId="207" fontId="16" fillId="0" borderId="40" xfId="0" applyNumberFormat="1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vertical="center" shrinkToFit="1"/>
    </xf>
    <xf numFmtId="0" fontId="9" fillId="33" borderId="41" xfId="0" applyFont="1" applyFill="1" applyBorder="1" applyAlignment="1">
      <alignment horizontal="center" vertical="center" textRotation="255"/>
    </xf>
    <xf numFmtId="0" fontId="13" fillId="33" borderId="11" xfId="0" applyFont="1" applyFill="1" applyBorder="1" applyAlignment="1">
      <alignment horizontal="center" vertical="center"/>
    </xf>
    <xf numFmtId="194" fontId="27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textRotation="255"/>
    </xf>
    <xf numFmtId="0" fontId="2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109" fillId="33" borderId="11" xfId="0" applyFont="1" applyFill="1" applyBorder="1" applyAlignment="1">
      <alignment horizontal="center" vertical="center"/>
    </xf>
    <xf numFmtId="0" fontId="110" fillId="33" borderId="43" xfId="0" applyFont="1" applyFill="1" applyBorder="1" applyAlignment="1">
      <alignment horizontal="center" vertical="center"/>
    </xf>
    <xf numFmtId="0" fontId="110" fillId="33" borderId="11" xfId="0" applyFont="1" applyFill="1" applyBorder="1" applyAlignment="1">
      <alignment horizontal="center" vertical="center"/>
    </xf>
    <xf numFmtId="1" fontId="111" fillId="33" borderId="11" xfId="0" applyNumberFormat="1" applyFont="1" applyFill="1" applyBorder="1" applyAlignment="1">
      <alignment horizontal="center" vertical="center"/>
    </xf>
    <xf numFmtId="0" fontId="112" fillId="33" borderId="11" xfId="0" applyFont="1" applyFill="1" applyBorder="1" applyAlignment="1">
      <alignment horizontal="center" vertical="center" textRotation="255"/>
    </xf>
    <xf numFmtId="0" fontId="113" fillId="33" borderId="11" xfId="0" applyFont="1" applyFill="1" applyBorder="1" applyAlignment="1">
      <alignment horizontal="center" vertical="center" textRotation="255"/>
    </xf>
    <xf numFmtId="0" fontId="113" fillId="33" borderId="33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0" fontId="101" fillId="0" borderId="44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204" fontId="29" fillId="0" borderId="44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04" fontId="29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01" fillId="0" borderId="42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205" fontId="13" fillId="0" borderId="42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49" fontId="30" fillId="0" borderId="47" xfId="0" applyNumberFormat="1" applyFont="1" applyBorder="1" applyAlignment="1">
      <alignment/>
    </xf>
    <xf numFmtId="0" fontId="114" fillId="0" borderId="48" xfId="0" applyFont="1" applyBorder="1" applyAlignment="1">
      <alignment horizontal="left"/>
    </xf>
    <xf numFmtId="49" fontId="32" fillId="0" borderId="49" xfId="0" applyNumberFormat="1" applyFont="1" applyBorder="1" applyAlignment="1">
      <alignment/>
    </xf>
    <xf numFmtId="0" fontId="33" fillId="0" borderId="48" xfId="0" applyFont="1" applyBorder="1" applyAlignment="1">
      <alignment horizontal="left"/>
    </xf>
    <xf numFmtId="0" fontId="32" fillId="0" borderId="48" xfId="0" applyFont="1" applyBorder="1" applyAlignment="1">
      <alignment horizontal="center"/>
    </xf>
    <xf numFmtId="0" fontId="34" fillId="0" borderId="48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8" fillId="0" borderId="50" xfId="0" applyFont="1" applyFill="1" applyBorder="1" applyAlignment="1">
      <alignment horizontal="left" vertical="center"/>
    </xf>
    <xf numFmtId="0" fontId="101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shrinkToFit="1"/>
    </xf>
    <xf numFmtId="0" fontId="115" fillId="0" borderId="11" xfId="0" applyFont="1" applyFill="1" applyBorder="1" applyAlignment="1">
      <alignment horizontal="center" vertical="center"/>
    </xf>
    <xf numFmtId="0" fontId="115" fillId="0" borderId="11" xfId="0" applyFont="1" applyBorder="1" applyAlignment="1">
      <alignment horizontal="center" shrinkToFit="1"/>
    </xf>
    <xf numFmtId="0" fontId="28" fillId="0" borderId="11" xfId="0" applyFont="1" applyFill="1" applyBorder="1" applyAlignment="1">
      <alignment horizontal="center" vertical="center"/>
    </xf>
    <xf numFmtId="0" fontId="115" fillId="0" borderId="17" xfId="0" applyFont="1" applyBorder="1" applyAlignment="1">
      <alignment horizontal="center" shrinkToFit="1"/>
    </xf>
    <xf numFmtId="182" fontId="10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left" vertical="center"/>
    </xf>
    <xf numFmtId="200" fontId="13" fillId="0" borderId="19" xfId="0" applyNumberFormat="1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116" fillId="0" borderId="11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115" fillId="0" borderId="11" xfId="0" applyFont="1" applyFill="1" applyBorder="1" applyAlignment="1">
      <alignment horizontal="center" vertical="center" shrinkToFit="1"/>
    </xf>
    <xf numFmtId="0" fontId="115" fillId="0" borderId="13" xfId="0" applyFont="1" applyBorder="1" applyAlignment="1">
      <alignment horizontal="center" vertical="center" shrinkToFit="1"/>
    </xf>
    <xf numFmtId="0" fontId="115" fillId="0" borderId="16" xfId="0" applyFont="1" applyFill="1" applyBorder="1" applyAlignment="1">
      <alignment horizontal="center" vertical="center" shrinkToFit="1"/>
    </xf>
    <xf numFmtId="0" fontId="118" fillId="0" borderId="11" xfId="0" applyFont="1" applyFill="1" applyBorder="1" applyAlignment="1">
      <alignment horizontal="center" vertical="center" shrinkToFit="1"/>
    </xf>
    <xf numFmtId="0" fontId="115" fillId="0" borderId="24" xfId="0" applyFont="1" applyFill="1" applyBorder="1" applyAlignment="1">
      <alignment horizontal="center" vertical="center" shrinkToFit="1"/>
    </xf>
    <xf numFmtId="0" fontId="115" fillId="0" borderId="44" xfId="0" applyFont="1" applyFill="1" applyBorder="1" applyAlignment="1">
      <alignment horizontal="center" vertical="center"/>
    </xf>
    <xf numFmtId="0" fontId="115" fillId="0" borderId="42" xfId="0" applyFont="1" applyFill="1" applyBorder="1" applyAlignment="1">
      <alignment horizontal="center" vertical="center"/>
    </xf>
    <xf numFmtId="0" fontId="119" fillId="0" borderId="48" xfId="0" applyFont="1" applyBorder="1" applyAlignment="1">
      <alignment horizontal="left"/>
    </xf>
    <xf numFmtId="0" fontId="115" fillId="0" borderId="51" xfId="0" applyFont="1" applyFill="1" applyBorder="1" applyAlignment="1">
      <alignment horizontal="center" vertical="center"/>
    </xf>
    <xf numFmtId="0" fontId="115" fillId="0" borderId="0" xfId="0" applyFont="1" applyFill="1" applyAlignment="1">
      <alignment horizontal="center" vertical="center"/>
    </xf>
    <xf numFmtId="0" fontId="115" fillId="0" borderId="17" xfId="0" applyFont="1" applyFill="1" applyBorder="1" applyAlignment="1">
      <alignment horizontal="center" vertical="center"/>
    </xf>
    <xf numFmtId="0" fontId="109" fillId="0" borderId="11" xfId="0" applyFont="1" applyFill="1" applyBorder="1" applyAlignment="1">
      <alignment horizontal="center" vertical="center"/>
    </xf>
    <xf numFmtId="183" fontId="115" fillId="34" borderId="11" xfId="0" applyNumberFormat="1" applyFont="1" applyFill="1" applyBorder="1" applyAlignment="1">
      <alignment horizontal="center" vertical="center" shrinkToFit="1"/>
    </xf>
    <xf numFmtId="194" fontId="13" fillId="0" borderId="11" xfId="0" applyNumberFormat="1" applyFont="1" applyFill="1" applyBorder="1" applyAlignment="1">
      <alignment horizontal="center" vertical="center" shrinkToFit="1"/>
    </xf>
    <xf numFmtId="177" fontId="102" fillId="0" borderId="19" xfId="0" applyNumberFormat="1" applyFont="1" applyFill="1" applyBorder="1" applyAlignment="1">
      <alignment horizontal="center" vertical="center" shrinkToFit="1"/>
    </xf>
    <xf numFmtId="216" fontId="13" fillId="0" borderId="19" xfId="0" applyNumberFormat="1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shrinkToFit="1"/>
    </xf>
    <xf numFmtId="194" fontId="102" fillId="0" borderId="19" xfId="0" applyNumberFormat="1" applyFont="1" applyFill="1" applyBorder="1" applyAlignment="1">
      <alignment horizontal="center" vertical="center" shrinkToFit="1"/>
    </xf>
    <xf numFmtId="182" fontId="103" fillId="0" borderId="11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77" fontId="102" fillId="0" borderId="11" xfId="0" applyNumberFormat="1" applyFont="1" applyFill="1" applyBorder="1" applyAlignment="1">
      <alignment horizontal="center" vertical="center" shrinkToFit="1"/>
    </xf>
    <xf numFmtId="0" fontId="120" fillId="0" borderId="11" xfId="0" applyFont="1" applyFill="1" applyBorder="1" applyAlignment="1">
      <alignment horizontal="center" vertical="center" shrinkToFit="1"/>
    </xf>
    <xf numFmtId="199" fontId="13" fillId="0" borderId="11" xfId="0" applyNumberFormat="1" applyFont="1" applyFill="1" applyBorder="1" applyAlignment="1">
      <alignment horizontal="center" vertical="center" shrinkToFit="1"/>
    </xf>
    <xf numFmtId="0" fontId="13" fillId="0" borderId="57" xfId="0" applyFont="1" applyBorder="1" applyAlignment="1">
      <alignment horizontal="left" shrinkToFit="1"/>
    </xf>
    <xf numFmtId="0" fontId="103" fillId="0" borderId="23" xfId="0" applyFont="1" applyFill="1" applyBorder="1" applyAlignment="1">
      <alignment horizontal="left" vertical="center" shrinkToFit="1"/>
    </xf>
    <xf numFmtId="0" fontId="103" fillId="0" borderId="11" xfId="0" applyFont="1" applyFill="1" applyBorder="1" applyAlignment="1">
      <alignment horizontal="left" vertical="center" shrinkToFit="1"/>
    </xf>
    <xf numFmtId="0" fontId="121" fillId="33" borderId="17" xfId="0" applyFont="1" applyFill="1" applyBorder="1" applyAlignment="1">
      <alignment horizontal="center" vertical="center"/>
    </xf>
    <xf numFmtId="1" fontId="122" fillId="33" borderId="11" xfId="0" applyNumberFormat="1" applyFont="1" applyFill="1" applyBorder="1" applyAlignment="1">
      <alignment horizontal="center" vertical="center"/>
    </xf>
    <xf numFmtId="194" fontId="111" fillId="33" borderId="11" xfId="0" applyNumberFormat="1" applyFont="1" applyFill="1" applyBorder="1" applyAlignment="1">
      <alignment horizontal="center" vertical="center"/>
    </xf>
    <xf numFmtId="0" fontId="123" fillId="33" borderId="17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shrinkToFit="1"/>
    </xf>
    <xf numFmtId="0" fontId="20" fillId="0" borderId="58" xfId="0" applyFont="1" applyBorder="1" applyAlignment="1">
      <alignment horizontal="center" shrinkToFit="1"/>
    </xf>
    <xf numFmtId="183" fontId="115" fillId="34" borderId="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 shrinkToFit="1"/>
    </xf>
    <xf numFmtId="0" fontId="28" fillId="0" borderId="17" xfId="0" applyFont="1" applyBorder="1" applyAlignment="1">
      <alignment horizontal="center" shrinkToFit="1"/>
    </xf>
    <xf numFmtId="0" fontId="45" fillId="0" borderId="44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6" fillId="0" borderId="48" xfId="0" applyFont="1" applyBorder="1" applyAlignment="1">
      <alignment horizontal="center"/>
    </xf>
    <xf numFmtId="0" fontId="45" fillId="0" borderId="51" xfId="0" applyFont="1" applyFill="1" applyBorder="1" applyAlignment="1">
      <alignment horizontal="center" vertical="center"/>
    </xf>
    <xf numFmtId="0" fontId="121" fillId="0" borderId="11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shrinkToFit="1"/>
    </xf>
    <xf numFmtId="0" fontId="20" fillId="0" borderId="59" xfId="0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13" fillId="0" borderId="5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200" fontId="12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vertical="center"/>
    </xf>
    <xf numFmtId="49" fontId="13" fillId="0" borderId="29" xfId="0" applyNumberFormat="1" applyFont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shrinkToFit="1"/>
    </xf>
    <xf numFmtId="196" fontId="13" fillId="0" borderId="11" xfId="0" applyNumberFormat="1" applyFont="1" applyFill="1" applyBorder="1" applyAlignment="1">
      <alignment horizontal="center" vertical="center" shrinkToFit="1"/>
    </xf>
    <xf numFmtId="200" fontId="18" fillId="0" borderId="11" xfId="0" applyNumberFormat="1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/>
    </xf>
    <xf numFmtId="0" fontId="102" fillId="0" borderId="25" xfId="0" applyFont="1" applyBorder="1" applyAlignment="1">
      <alignment horizontal="left" shrinkToFit="1"/>
    </xf>
    <xf numFmtId="0" fontId="102" fillId="0" borderId="18" xfId="0" applyFont="1" applyFill="1" applyBorder="1" applyAlignment="1">
      <alignment horizontal="left" vertical="center" shrinkToFit="1"/>
    </xf>
    <xf numFmtId="0" fontId="102" fillId="0" borderId="18" xfId="0" applyFont="1" applyFill="1" applyBorder="1" applyAlignment="1">
      <alignment horizontal="center" vertical="center" shrinkToFit="1"/>
    </xf>
    <xf numFmtId="0" fontId="102" fillId="0" borderId="11" xfId="0" applyFont="1" applyBorder="1" applyAlignment="1">
      <alignment/>
    </xf>
    <xf numFmtId="0" fontId="109" fillId="0" borderId="11" xfId="0" applyFont="1" applyBorder="1" applyAlignment="1">
      <alignment horizontal="center"/>
    </xf>
    <xf numFmtId="182" fontId="102" fillId="0" borderId="20" xfId="0" applyNumberFormat="1" applyFont="1" applyFill="1" applyBorder="1" applyAlignment="1">
      <alignment horizontal="center" vertical="center" shrinkToFit="1"/>
    </xf>
    <xf numFmtId="0" fontId="102" fillId="0" borderId="27" xfId="0" applyFont="1" applyBorder="1" applyAlignment="1">
      <alignment horizontal="left" shrinkToFit="1"/>
    </xf>
    <xf numFmtId="0" fontId="103" fillId="0" borderId="37" xfId="0" applyFont="1" applyBorder="1" applyAlignment="1">
      <alignment horizontal="left" shrinkToFit="1"/>
    </xf>
    <xf numFmtId="0" fontId="109" fillId="0" borderId="11" xfId="0" applyFont="1" applyFill="1" applyBorder="1" applyAlignment="1">
      <alignment horizontal="center" vertical="center" shrinkToFit="1"/>
    </xf>
    <xf numFmtId="0" fontId="124" fillId="0" borderId="17" xfId="0" applyFont="1" applyBorder="1" applyAlignment="1">
      <alignment horizontal="center" shrinkToFit="1"/>
    </xf>
    <xf numFmtId="197" fontId="103" fillId="0" borderId="11" xfId="0" applyNumberFormat="1" applyFont="1" applyFill="1" applyBorder="1" applyAlignment="1">
      <alignment horizontal="center" vertical="center"/>
    </xf>
    <xf numFmtId="199" fontId="103" fillId="0" borderId="11" xfId="0" applyNumberFormat="1" applyFont="1" applyFill="1" applyBorder="1" applyAlignment="1">
      <alignment horizontal="center" vertical="center"/>
    </xf>
    <xf numFmtId="202" fontId="103" fillId="0" borderId="11" xfId="0" applyNumberFormat="1" applyFont="1" applyFill="1" applyBorder="1" applyAlignment="1">
      <alignment horizontal="center" vertical="center"/>
    </xf>
    <xf numFmtId="199" fontId="103" fillId="0" borderId="11" xfId="0" applyNumberFormat="1" applyFont="1" applyFill="1" applyBorder="1" applyAlignment="1">
      <alignment horizontal="center" vertical="center" shrinkToFit="1"/>
    </xf>
    <xf numFmtId="0" fontId="125" fillId="34" borderId="22" xfId="0" applyFont="1" applyFill="1" applyBorder="1" applyAlignment="1">
      <alignment horizontal="center" vertical="center"/>
    </xf>
    <xf numFmtId="197" fontId="102" fillId="0" borderId="11" xfId="0" applyNumberFormat="1" applyFont="1" applyFill="1" applyBorder="1" applyAlignment="1">
      <alignment horizontal="center" vertical="center" shrinkToFit="1"/>
    </xf>
    <xf numFmtId="0" fontId="110" fillId="34" borderId="21" xfId="0" applyFont="1" applyFill="1" applyBorder="1" applyAlignment="1">
      <alignment vertical="center"/>
    </xf>
    <xf numFmtId="49" fontId="126" fillId="0" borderId="18" xfId="0" applyNumberFormat="1" applyFont="1" applyBorder="1" applyAlignment="1">
      <alignment vertical="center"/>
    </xf>
    <xf numFmtId="0" fontId="10" fillId="33" borderId="42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textRotation="255" wrapText="1"/>
    </xf>
    <xf numFmtId="0" fontId="9" fillId="0" borderId="61" xfId="0" applyFont="1" applyFill="1" applyBorder="1" applyAlignment="1">
      <alignment horizontal="center" vertical="center" textRotation="255" wrapText="1"/>
    </xf>
    <xf numFmtId="0" fontId="9" fillId="0" borderId="62" xfId="0" applyFont="1" applyFill="1" applyBorder="1" applyAlignment="1">
      <alignment horizontal="center" vertical="center" textRotation="255" wrapText="1"/>
    </xf>
    <xf numFmtId="0" fontId="9" fillId="0" borderId="44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>
      <alignment horizontal="center" vertical="center" textRotation="255" wrapText="1"/>
    </xf>
    <xf numFmtId="0" fontId="9" fillId="0" borderId="42" xfId="0" applyFont="1" applyFill="1" applyBorder="1" applyAlignment="1">
      <alignment horizontal="center" vertical="center" textRotation="255" wrapText="1"/>
    </xf>
    <xf numFmtId="0" fontId="9" fillId="0" borderId="63" xfId="0" applyFont="1" applyFill="1" applyBorder="1" applyAlignment="1">
      <alignment horizontal="center" vertical="center" textRotation="255" shrinkToFit="1"/>
    </xf>
    <xf numFmtId="0" fontId="0" fillId="0" borderId="64" xfId="0" applyBorder="1" applyAlignment="1">
      <alignment horizontal="center" vertical="center" textRotation="255" shrinkToFit="1"/>
    </xf>
    <xf numFmtId="0" fontId="9" fillId="0" borderId="11" xfId="0" applyFont="1" applyFill="1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9" fillId="0" borderId="64" xfId="0" applyFont="1" applyFill="1" applyBorder="1" applyAlignment="1">
      <alignment horizontal="center" vertical="center" textRotation="255" shrinkToFit="1"/>
    </xf>
    <xf numFmtId="0" fontId="9" fillId="0" borderId="65" xfId="0" applyFont="1" applyFill="1" applyBorder="1" applyAlignment="1">
      <alignment horizontal="center" vertical="center" textRotation="255" shrinkToFit="1"/>
    </xf>
    <xf numFmtId="0" fontId="9" fillId="0" borderId="63" xfId="0" applyFont="1" applyFill="1" applyBorder="1" applyAlignment="1">
      <alignment horizontal="center" vertical="center" textRotation="255" wrapText="1"/>
    </xf>
    <xf numFmtId="0" fontId="9" fillId="0" borderId="64" xfId="0" applyFont="1" applyFill="1" applyBorder="1" applyAlignment="1">
      <alignment horizontal="center" vertical="center" textRotation="255" wrapText="1"/>
    </xf>
    <xf numFmtId="0" fontId="9" fillId="0" borderId="65" xfId="0" applyFont="1" applyFill="1" applyBorder="1" applyAlignment="1">
      <alignment horizontal="center" vertical="center" textRotation="255" wrapText="1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66" xfId="0" applyFont="1" applyFill="1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9" fillId="0" borderId="11" xfId="33" applyFont="1" applyFill="1" applyBorder="1" applyAlignment="1">
      <alignment horizontal="center" vertical="center" textRotation="255" wrapText="1"/>
      <protection/>
    </xf>
    <xf numFmtId="0" fontId="9" fillId="0" borderId="63" xfId="0" applyFont="1" applyFill="1" applyBorder="1" applyAlignment="1">
      <alignment horizontal="center" vertical="center" wrapText="1" readingOrder="1"/>
    </xf>
    <xf numFmtId="0" fontId="9" fillId="0" borderId="64" xfId="0" applyFont="1" applyFill="1" applyBorder="1" applyAlignment="1">
      <alignment horizontal="center" vertical="center" wrapText="1" readingOrder="1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center" vertical="center" wrapText="1"/>
    </xf>
    <xf numFmtId="189" fontId="9" fillId="0" borderId="44" xfId="0" applyNumberFormat="1" applyFont="1" applyFill="1" applyBorder="1" applyAlignment="1">
      <alignment horizontal="center" vertical="center" shrinkToFit="1"/>
    </xf>
    <xf numFmtId="189" fontId="0" fillId="0" borderId="44" xfId="0" applyNumberFormat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textRotation="255" shrinkToFit="1"/>
    </xf>
    <xf numFmtId="190" fontId="9" fillId="0" borderId="44" xfId="0" applyNumberFormat="1" applyFont="1" applyFill="1" applyBorder="1" applyAlignment="1">
      <alignment horizontal="center" vertical="center" shrinkToFit="1"/>
    </xf>
    <xf numFmtId="190" fontId="0" fillId="0" borderId="44" xfId="0" applyNumberForma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textRotation="255" shrinkToFit="1"/>
    </xf>
    <xf numFmtId="186" fontId="9" fillId="0" borderId="44" xfId="0" applyNumberFormat="1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textRotation="255" shrinkToFit="1"/>
    </xf>
    <xf numFmtId="0" fontId="0" fillId="0" borderId="70" xfId="0" applyBorder="1" applyAlignment="1">
      <alignment horizontal="center" vertical="center"/>
    </xf>
    <xf numFmtId="187" fontId="9" fillId="0" borderId="44" xfId="0" applyNumberFormat="1" applyFont="1" applyFill="1" applyBorder="1" applyAlignment="1">
      <alignment horizontal="center" vertical="center" shrinkToFit="1"/>
    </xf>
    <xf numFmtId="188" fontId="9" fillId="0" borderId="71" xfId="0" applyNumberFormat="1" applyFont="1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9" fillId="0" borderId="44" xfId="33" applyFont="1" applyFill="1" applyBorder="1" applyAlignment="1">
      <alignment horizontal="center" vertical="center" textRotation="255" shrinkToFit="1"/>
      <protection/>
    </xf>
    <xf numFmtId="0" fontId="9" fillId="0" borderId="11" xfId="33" applyFont="1" applyFill="1" applyBorder="1" applyAlignment="1">
      <alignment horizontal="center" vertical="center" textRotation="255" shrinkToFit="1"/>
      <protection/>
    </xf>
    <xf numFmtId="0" fontId="110" fillId="33" borderId="18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" fontId="111" fillId="33" borderId="18" xfId="0" applyNumberFormat="1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 textRotation="255" wrapText="1"/>
    </xf>
    <xf numFmtId="0" fontId="0" fillId="0" borderId="76" xfId="0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/>
    </xf>
    <xf numFmtId="0" fontId="10" fillId="33" borderId="77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shrinkToFit="1"/>
    </xf>
    <xf numFmtId="194" fontId="27" fillId="33" borderId="18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255" wrapText="1"/>
    </xf>
    <xf numFmtId="0" fontId="109" fillId="33" borderId="18" xfId="0" applyFont="1" applyFill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selection activeCell="Q33" sqref="Q33"/>
    </sheetView>
  </sheetViews>
  <sheetFormatPr defaultColWidth="6.125" defaultRowHeight="16.5"/>
  <cols>
    <col min="1" max="1" width="5.125" style="204" customWidth="1"/>
    <col min="2" max="2" width="6.375" style="228" customWidth="1"/>
    <col min="3" max="3" width="17.25390625" style="1" customWidth="1"/>
    <col min="4" max="4" width="6.375" style="206" hidden="1" customWidth="1"/>
    <col min="5" max="5" width="15.00390625" style="1" customWidth="1"/>
    <col min="6" max="6" width="5.125" style="204" customWidth="1"/>
    <col min="7" max="7" width="6.375" style="228" customWidth="1"/>
    <col min="8" max="8" width="16.75390625" style="1" customWidth="1"/>
    <col min="9" max="9" width="6.375" style="1" hidden="1" customWidth="1"/>
    <col min="10" max="10" width="15.25390625" style="1" customWidth="1"/>
    <col min="11" max="11" width="5.125" style="204" customWidth="1"/>
    <col min="12" max="12" width="6.375" style="228" customWidth="1"/>
    <col min="13" max="13" width="17.375" style="1" customWidth="1"/>
    <col min="14" max="14" width="6.375" style="1" hidden="1" customWidth="1"/>
    <col min="15" max="15" width="11.75390625" style="1" customWidth="1"/>
    <col min="16" max="16" width="5.125" style="204" customWidth="1"/>
    <col min="17" max="17" width="6.375" style="228" customWidth="1"/>
    <col min="18" max="18" width="18.50390625" style="1" customWidth="1"/>
    <col min="19" max="19" width="6.375" style="1" hidden="1" customWidth="1"/>
    <col min="20" max="20" width="15.375" style="1" customWidth="1"/>
    <col min="21" max="21" width="5.125" style="204" customWidth="1"/>
    <col min="22" max="22" width="6.375" style="253" customWidth="1"/>
    <col min="23" max="23" width="17.375" style="1" customWidth="1"/>
    <col min="24" max="24" width="6.375" style="1" hidden="1" customWidth="1"/>
    <col min="25" max="25" width="14.75390625" style="1" customWidth="1"/>
    <col min="26" max="26" width="14.625" style="1" customWidth="1"/>
    <col min="27" max="27" width="8.75390625" style="1" customWidth="1"/>
    <col min="28" max="16384" width="6.125" style="1" customWidth="1"/>
  </cols>
  <sheetData>
    <row r="1" spans="1:21" ht="20.25" customHeight="1">
      <c r="A1" s="336" t="s">
        <v>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1"/>
    </row>
    <row r="2" spans="1:21" ht="17.25" customHeight="1">
      <c r="A2" s="336" t="s">
        <v>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1"/>
    </row>
    <row r="3" spans="1:25" s="3" customFormat="1" ht="29.25" customHeight="1" thickBot="1">
      <c r="A3" s="337" t="s">
        <v>61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</row>
    <row r="4" spans="1:26" s="5" customFormat="1" ht="24.75" customHeight="1">
      <c r="A4" s="338" t="s">
        <v>10</v>
      </c>
      <c r="B4" s="339">
        <v>42079</v>
      </c>
      <c r="C4" s="340"/>
      <c r="D4" s="340"/>
      <c r="E4" s="340"/>
      <c r="F4" s="341" t="s">
        <v>7</v>
      </c>
      <c r="G4" s="343">
        <f>B4+1</f>
        <v>42080</v>
      </c>
      <c r="H4" s="340"/>
      <c r="I4" s="340"/>
      <c r="J4" s="340"/>
      <c r="K4" s="327" t="s">
        <v>12</v>
      </c>
      <c r="L4" s="344">
        <f>G4+1</f>
        <v>42081</v>
      </c>
      <c r="M4" s="345"/>
      <c r="N4" s="345"/>
      <c r="O4" s="346"/>
      <c r="P4" s="347" t="s">
        <v>70</v>
      </c>
      <c r="Q4" s="325">
        <f>L4+1</f>
        <v>42082</v>
      </c>
      <c r="R4" s="326"/>
      <c r="S4" s="326"/>
      <c r="T4" s="326"/>
      <c r="U4" s="327" t="s">
        <v>10</v>
      </c>
      <c r="V4" s="328">
        <f>Q4+1</f>
        <v>42083</v>
      </c>
      <c r="W4" s="329"/>
      <c r="X4" s="329"/>
      <c r="Y4" s="329"/>
      <c r="Z4" s="4" t="s">
        <v>15</v>
      </c>
    </row>
    <row r="5" spans="1:26" s="5" customFormat="1" ht="21.75" customHeight="1">
      <c r="A5" s="310"/>
      <c r="B5" s="330" t="s">
        <v>16</v>
      </c>
      <c r="C5" s="331"/>
      <c r="D5" s="331"/>
      <c r="E5" s="6">
        <f>990+1160</f>
        <v>2150</v>
      </c>
      <c r="F5" s="342"/>
      <c r="G5" s="330" t="s">
        <v>16</v>
      </c>
      <c r="H5" s="332"/>
      <c r="I5" s="332"/>
      <c r="J5" s="6">
        <f>E5</f>
        <v>2150</v>
      </c>
      <c r="K5" s="308"/>
      <c r="L5" s="333" t="s">
        <v>16</v>
      </c>
      <c r="M5" s="334"/>
      <c r="N5" s="335"/>
      <c r="O5" s="6">
        <f>J5</f>
        <v>2150</v>
      </c>
      <c r="P5" s="348"/>
      <c r="Q5" s="330" t="s">
        <v>16</v>
      </c>
      <c r="R5" s="332"/>
      <c r="S5" s="332"/>
      <c r="T5" s="6">
        <f>E5</f>
        <v>2150</v>
      </c>
      <c r="U5" s="308"/>
      <c r="V5" s="330" t="s">
        <v>16</v>
      </c>
      <c r="W5" s="332"/>
      <c r="X5" s="332"/>
      <c r="Y5" s="6">
        <f>T5</f>
        <v>2150</v>
      </c>
      <c r="Z5" s="7"/>
    </row>
    <row r="6" spans="1:26" s="5" customFormat="1" ht="22.5" customHeight="1">
      <c r="A6" s="311"/>
      <c r="B6" s="220" t="s">
        <v>18</v>
      </c>
      <c r="C6" s="9" t="s">
        <v>19</v>
      </c>
      <c r="D6" s="10" t="s">
        <v>20</v>
      </c>
      <c r="E6" s="11" t="s">
        <v>21</v>
      </c>
      <c r="F6" s="342"/>
      <c r="G6" s="220" t="s">
        <v>18</v>
      </c>
      <c r="H6" s="9" t="s">
        <v>19</v>
      </c>
      <c r="I6" s="10" t="s">
        <v>20</v>
      </c>
      <c r="J6" s="11" t="s">
        <v>21</v>
      </c>
      <c r="K6" s="308"/>
      <c r="L6" s="220" t="s">
        <v>18</v>
      </c>
      <c r="M6" s="9" t="s">
        <v>19</v>
      </c>
      <c r="N6" s="10" t="s">
        <v>20</v>
      </c>
      <c r="O6" s="11" t="s">
        <v>21</v>
      </c>
      <c r="P6" s="348"/>
      <c r="Q6" s="220" t="s">
        <v>18</v>
      </c>
      <c r="R6" s="9" t="s">
        <v>19</v>
      </c>
      <c r="S6" s="10" t="s">
        <v>20</v>
      </c>
      <c r="T6" s="11" t="s">
        <v>21</v>
      </c>
      <c r="U6" s="308"/>
      <c r="V6" s="277" t="s">
        <v>18</v>
      </c>
      <c r="W6" s="9" t="s">
        <v>19</v>
      </c>
      <c r="X6" s="10" t="s">
        <v>20</v>
      </c>
      <c r="Y6" s="11" t="s">
        <v>21</v>
      </c>
      <c r="Z6" s="13"/>
    </row>
    <row r="7" spans="1:26" s="29" customFormat="1" ht="21" customHeight="1">
      <c r="A7" s="319" t="s">
        <v>77</v>
      </c>
      <c r="B7" s="229" t="s">
        <v>123</v>
      </c>
      <c r="C7" s="72" t="s">
        <v>78</v>
      </c>
      <c r="D7" s="264">
        <v>60</v>
      </c>
      <c r="E7" s="212">
        <f>D7*$E$5/1000</f>
        <v>129</v>
      </c>
      <c r="F7" s="342"/>
      <c r="G7" s="229" t="s">
        <v>175</v>
      </c>
      <c r="H7" s="18" t="s">
        <v>22</v>
      </c>
      <c r="I7" s="19">
        <v>3</v>
      </c>
      <c r="J7" s="20">
        <f aca="true" t="shared" si="0" ref="J7:J12">I7*$J$5/1000</f>
        <v>6.45</v>
      </c>
      <c r="K7" s="316" t="s">
        <v>67</v>
      </c>
      <c r="L7" s="208" t="s">
        <v>135</v>
      </c>
      <c r="M7" s="24" t="s">
        <v>163</v>
      </c>
      <c r="N7" s="235">
        <v>79</v>
      </c>
      <c r="O7" s="26">
        <f aca="true" t="shared" si="1" ref="O7:O20">N7*$O$5/1000</f>
        <v>169.85</v>
      </c>
      <c r="P7" s="332"/>
      <c r="Q7" s="229" t="s">
        <v>137</v>
      </c>
      <c r="R7" s="24" t="s">
        <v>125</v>
      </c>
      <c r="S7" s="25">
        <v>0.5</v>
      </c>
      <c r="T7" s="26">
        <f>S7*$T$5/1000</f>
        <v>1.075</v>
      </c>
      <c r="U7" s="304" t="s">
        <v>74</v>
      </c>
      <c r="V7" s="208" t="s">
        <v>132</v>
      </c>
      <c r="W7" s="129" t="s">
        <v>119</v>
      </c>
      <c r="X7" s="55">
        <v>40</v>
      </c>
      <c r="Y7" s="26">
        <f>X7*$Y$5/1000</f>
        <v>86</v>
      </c>
      <c r="Z7" s="13"/>
    </row>
    <row r="8" spans="1:26" s="29" customFormat="1" ht="21" customHeight="1">
      <c r="A8" s="320"/>
      <c r="B8" s="229" t="s">
        <v>124</v>
      </c>
      <c r="C8" s="250" t="s">
        <v>79</v>
      </c>
      <c r="D8" s="235">
        <v>21</v>
      </c>
      <c r="E8" s="212">
        <f>D8*$E$5/1000</f>
        <v>45.15</v>
      </c>
      <c r="F8" s="323" t="s">
        <v>64</v>
      </c>
      <c r="G8" s="208" t="s">
        <v>129</v>
      </c>
      <c r="H8" s="15" t="s">
        <v>121</v>
      </c>
      <c r="I8" s="16">
        <v>1</v>
      </c>
      <c r="J8" s="234">
        <f>I8*$J$5</f>
        <v>2150</v>
      </c>
      <c r="K8" s="317"/>
      <c r="L8" s="208" t="s">
        <v>132</v>
      </c>
      <c r="M8" s="24" t="s">
        <v>122</v>
      </c>
      <c r="N8" s="235">
        <v>11</v>
      </c>
      <c r="O8" s="26">
        <f t="shared" si="1"/>
        <v>23.65</v>
      </c>
      <c r="P8" s="323" t="s">
        <v>71</v>
      </c>
      <c r="Q8" s="208" t="s">
        <v>149</v>
      </c>
      <c r="R8" s="31" t="s">
        <v>182</v>
      </c>
      <c r="S8" s="16">
        <v>1</v>
      </c>
      <c r="T8" s="232">
        <f>S8*$T$5</f>
        <v>2150</v>
      </c>
      <c r="U8" s="304"/>
      <c r="V8" s="208" t="s">
        <v>45</v>
      </c>
      <c r="W8" s="129" t="s">
        <v>90</v>
      </c>
      <c r="X8" s="16">
        <v>28</v>
      </c>
      <c r="Y8" s="26">
        <f>X8*$Y$5/1000</f>
        <v>60.2</v>
      </c>
      <c r="Z8" s="33"/>
    </row>
    <row r="9" spans="1:26" s="29" customFormat="1" ht="21" customHeight="1">
      <c r="A9" s="321"/>
      <c r="B9" s="208" t="s">
        <v>45</v>
      </c>
      <c r="C9" s="81" t="s">
        <v>160</v>
      </c>
      <c r="D9" s="235">
        <v>20</v>
      </c>
      <c r="E9" s="212">
        <f>D9*$E$5/1000</f>
        <v>43</v>
      </c>
      <c r="F9" s="324"/>
      <c r="G9" s="208" t="s">
        <v>45</v>
      </c>
      <c r="H9" s="273" t="s">
        <v>116</v>
      </c>
      <c r="I9" s="16">
        <v>4.5</v>
      </c>
      <c r="J9" s="215">
        <f t="shared" si="0"/>
        <v>9.675</v>
      </c>
      <c r="K9" s="317"/>
      <c r="L9" s="208" t="s">
        <v>45</v>
      </c>
      <c r="M9" s="24" t="s">
        <v>102</v>
      </c>
      <c r="N9" s="235">
        <v>40</v>
      </c>
      <c r="O9" s="26">
        <f t="shared" si="1"/>
        <v>86</v>
      </c>
      <c r="P9" s="324"/>
      <c r="Q9" s="208" t="s">
        <v>137</v>
      </c>
      <c r="R9" s="47" t="s">
        <v>117</v>
      </c>
      <c r="S9" s="55"/>
      <c r="T9" s="23"/>
      <c r="U9" s="304"/>
      <c r="V9" s="208" t="s">
        <v>131</v>
      </c>
      <c r="W9" s="89" t="s">
        <v>146</v>
      </c>
      <c r="X9" s="55">
        <v>3</v>
      </c>
      <c r="Y9" s="23">
        <f>X9*$Y$5/1000</f>
        <v>6.45</v>
      </c>
      <c r="Z9" s="34"/>
    </row>
    <row r="10" spans="1:26" s="29" customFormat="1" ht="21" customHeight="1">
      <c r="A10" s="321"/>
      <c r="B10" s="208" t="s">
        <v>47</v>
      </c>
      <c r="C10" s="243" t="s">
        <v>80</v>
      </c>
      <c r="D10" s="265">
        <v>1</v>
      </c>
      <c r="E10" s="212">
        <f>D10*$E$5/1000</f>
        <v>2.15</v>
      </c>
      <c r="F10" s="324"/>
      <c r="G10" s="208" t="s">
        <v>45</v>
      </c>
      <c r="H10" s="274" t="s">
        <v>90</v>
      </c>
      <c r="I10" s="275">
        <v>4.5</v>
      </c>
      <c r="J10" s="215">
        <f t="shared" si="0"/>
        <v>9.675</v>
      </c>
      <c r="K10" s="317"/>
      <c r="L10" s="208" t="s">
        <v>136</v>
      </c>
      <c r="M10" s="24" t="s">
        <v>103</v>
      </c>
      <c r="N10" s="235">
        <v>1</v>
      </c>
      <c r="O10" s="26">
        <f t="shared" si="1"/>
        <v>2.15</v>
      </c>
      <c r="P10" s="324"/>
      <c r="Q10" s="208" t="s">
        <v>45</v>
      </c>
      <c r="R10" s="47" t="s">
        <v>109</v>
      </c>
      <c r="S10" s="55">
        <v>1</v>
      </c>
      <c r="T10" s="26">
        <f>S10*$T$5/1000</f>
        <v>2.15</v>
      </c>
      <c r="U10" s="304"/>
      <c r="V10" s="219" t="s">
        <v>162</v>
      </c>
      <c r="W10" s="89" t="s">
        <v>110</v>
      </c>
      <c r="X10" s="55">
        <v>15.5</v>
      </c>
      <c r="Y10" s="26">
        <f>X10*$Y$5/1000</f>
        <v>33.325</v>
      </c>
      <c r="Z10" s="38"/>
    </row>
    <row r="11" spans="1:26" s="29" customFormat="1" ht="21" customHeight="1">
      <c r="A11" s="321"/>
      <c r="B11" s="230" t="s">
        <v>165</v>
      </c>
      <c r="C11" s="281" t="s">
        <v>153</v>
      </c>
      <c r="D11" s="286"/>
      <c r="E11" s="237">
        <v>2</v>
      </c>
      <c r="F11" s="324"/>
      <c r="G11" s="208" t="s">
        <v>45</v>
      </c>
      <c r="H11" s="274" t="s">
        <v>109</v>
      </c>
      <c r="I11" s="275">
        <v>1</v>
      </c>
      <c r="J11" s="215">
        <f t="shared" si="0"/>
        <v>2.15</v>
      </c>
      <c r="K11" s="317"/>
      <c r="L11" s="208" t="s">
        <v>131</v>
      </c>
      <c r="M11" s="24" t="s">
        <v>100</v>
      </c>
      <c r="N11" s="235">
        <v>4</v>
      </c>
      <c r="O11" s="26">
        <f t="shared" si="1"/>
        <v>8.6</v>
      </c>
      <c r="P11" s="324"/>
      <c r="Q11" s="208"/>
      <c r="R11" s="15"/>
      <c r="S11" s="16"/>
      <c r="T11" s="23"/>
      <c r="U11" s="304"/>
      <c r="V11" s="254" t="s">
        <v>147</v>
      </c>
      <c r="W11" s="129" t="s">
        <v>120</v>
      </c>
      <c r="X11" s="16">
        <v>4.2</v>
      </c>
      <c r="Y11" s="26">
        <f>X11*$Y$5/1000</f>
        <v>9.03</v>
      </c>
      <c r="Z11" s="13"/>
    </row>
    <row r="12" spans="1:26" s="29" customFormat="1" ht="21" customHeight="1">
      <c r="A12" s="321"/>
      <c r="B12" s="208"/>
      <c r="C12" s="281"/>
      <c r="D12" s="43"/>
      <c r="E12" s="17"/>
      <c r="F12" s="324"/>
      <c r="G12" s="208" t="s">
        <v>126</v>
      </c>
      <c r="H12" s="274" t="s">
        <v>96</v>
      </c>
      <c r="I12" s="276">
        <v>1.5</v>
      </c>
      <c r="J12" s="215">
        <f t="shared" si="0"/>
        <v>3.225</v>
      </c>
      <c r="K12" s="317"/>
      <c r="L12" s="208" t="s">
        <v>47</v>
      </c>
      <c r="M12" s="80" t="s">
        <v>104</v>
      </c>
      <c r="N12" s="251">
        <v>1.5</v>
      </c>
      <c r="O12" s="26">
        <f t="shared" si="1"/>
        <v>3.225</v>
      </c>
      <c r="P12" s="324"/>
      <c r="Q12" s="230" t="s">
        <v>159</v>
      </c>
      <c r="R12" s="51" t="s">
        <v>156</v>
      </c>
      <c r="S12" s="263"/>
      <c r="T12" s="236">
        <v>30</v>
      </c>
      <c r="U12" s="304"/>
      <c r="V12" s="285" t="s">
        <v>148</v>
      </c>
      <c r="W12" s="297" t="s">
        <v>178</v>
      </c>
      <c r="X12" s="295"/>
      <c r="Y12" s="296">
        <v>2</v>
      </c>
      <c r="Z12" s="33"/>
    </row>
    <row r="13" spans="1:26" s="29" customFormat="1" ht="21" customHeight="1">
      <c r="A13" s="321"/>
      <c r="B13" s="252"/>
      <c r="C13" s="42"/>
      <c r="D13" s="43"/>
      <c r="E13" s="17"/>
      <c r="F13" s="324"/>
      <c r="G13" s="230" t="s">
        <v>165</v>
      </c>
      <c r="H13" s="44" t="s">
        <v>154</v>
      </c>
      <c r="I13" s="45"/>
      <c r="J13" s="233">
        <v>1.8</v>
      </c>
      <c r="K13" s="317"/>
      <c r="L13" s="208" t="s">
        <v>45</v>
      </c>
      <c r="M13" s="24" t="s">
        <v>105</v>
      </c>
      <c r="N13" s="71">
        <v>5</v>
      </c>
      <c r="O13" s="26">
        <f t="shared" si="1"/>
        <v>10.75</v>
      </c>
      <c r="P13" s="324"/>
      <c r="Q13" s="252"/>
      <c r="R13" s="51"/>
      <c r="S13" s="37"/>
      <c r="T13" s="23"/>
      <c r="U13" s="304"/>
      <c r="V13" s="254"/>
      <c r="W13" s="52"/>
      <c r="X13" s="52"/>
      <c r="Y13" s="23"/>
      <c r="Z13" s="33"/>
    </row>
    <row r="14" spans="1:26" s="29" customFormat="1" ht="21" customHeight="1">
      <c r="A14" s="321"/>
      <c r="B14" s="211"/>
      <c r="C14" s="36"/>
      <c r="D14" s="54"/>
      <c r="E14" s="17"/>
      <c r="F14" s="324"/>
      <c r="G14" s="230"/>
      <c r="H14" s="298" t="s">
        <v>180</v>
      </c>
      <c r="I14" s="45"/>
      <c r="J14" s="233"/>
      <c r="K14" s="317"/>
      <c r="L14" s="210" t="s">
        <v>137</v>
      </c>
      <c r="M14" s="39" t="s">
        <v>106</v>
      </c>
      <c r="N14" s="235">
        <v>1</v>
      </c>
      <c r="O14" s="26">
        <f t="shared" si="1"/>
        <v>2.15</v>
      </c>
      <c r="P14" s="324"/>
      <c r="Q14" s="211"/>
      <c r="R14" s="47"/>
      <c r="S14" s="55"/>
      <c r="T14" s="23"/>
      <c r="U14" s="304"/>
      <c r="V14" s="285" t="s">
        <v>158</v>
      </c>
      <c r="W14" s="284" t="s">
        <v>157</v>
      </c>
      <c r="X14" s="52"/>
      <c r="Y14" s="240">
        <v>1.2</v>
      </c>
      <c r="Z14" s="33"/>
    </row>
    <row r="15" spans="1:26" s="29" customFormat="1" ht="21" customHeight="1">
      <c r="A15" s="321"/>
      <c r="B15" s="208"/>
      <c r="C15" s="56"/>
      <c r="D15" s="57"/>
      <c r="E15" s="17"/>
      <c r="F15" s="324"/>
      <c r="G15" s="208"/>
      <c r="H15" s="44"/>
      <c r="I15" s="45"/>
      <c r="J15" s="30"/>
      <c r="K15" s="317"/>
      <c r="L15" s="231"/>
      <c r="M15" s="298" t="s">
        <v>180</v>
      </c>
      <c r="N15" s="16"/>
      <c r="O15" s="23"/>
      <c r="P15" s="324"/>
      <c r="Q15" s="208"/>
      <c r="R15" s="47"/>
      <c r="S15" s="55"/>
      <c r="T15" s="59"/>
      <c r="U15" s="304"/>
      <c r="V15" s="254"/>
      <c r="W15" s="52"/>
      <c r="X15" s="52"/>
      <c r="Y15" s="23"/>
      <c r="Z15" s="13"/>
    </row>
    <row r="16" spans="1:26" s="5" customFormat="1" ht="21" customHeight="1">
      <c r="A16" s="322"/>
      <c r="B16" s="221"/>
      <c r="C16" s="61" t="s">
        <v>25</v>
      </c>
      <c r="D16" s="62">
        <f>SUM(D9:D15)</f>
        <v>21</v>
      </c>
      <c r="E16" s="63">
        <f>SUM(E7:E13)</f>
        <v>221.3</v>
      </c>
      <c r="F16" s="324"/>
      <c r="G16" s="221"/>
      <c r="H16" s="64" t="s">
        <v>25</v>
      </c>
      <c r="I16" s="65">
        <f>SUM(I8:I15)</f>
        <v>12.5</v>
      </c>
      <c r="J16" s="59">
        <f>SUM(J8:J13)</f>
        <v>2176.5250000000005</v>
      </c>
      <c r="K16" s="317"/>
      <c r="L16" s="209"/>
      <c r="M16" s="64" t="s">
        <v>25</v>
      </c>
      <c r="N16" s="65">
        <f>SUM(N8:N15)</f>
        <v>63.5</v>
      </c>
      <c r="O16" s="279">
        <f>SUM(O7:O13)</f>
        <v>304.225</v>
      </c>
      <c r="P16" s="324"/>
      <c r="Q16" s="221"/>
      <c r="R16" s="67" t="s">
        <v>25</v>
      </c>
      <c r="S16" s="67">
        <f>SUM(S8:S15)</f>
        <v>2</v>
      </c>
      <c r="T16" s="68">
        <f>SUM(T8:T13)</f>
        <v>2182.15</v>
      </c>
      <c r="U16" s="304"/>
      <c r="V16" s="255"/>
      <c r="W16" s="67" t="s">
        <v>25</v>
      </c>
      <c r="X16" s="67">
        <f>SUM(X7:X15)</f>
        <v>90.7</v>
      </c>
      <c r="Y16" s="70">
        <f>SUM(Y7:Y13)</f>
        <v>197.00499999999997</v>
      </c>
      <c r="Z16" s="34"/>
    </row>
    <row r="17" spans="1:26" s="29" customFormat="1" ht="21" customHeight="1">
      <c r="A17" s="312" t="s">
        <v>62</v>
      </c>
      <c r="B17" s="208" t="s">
        <v>45</v>
      </c>
      <c r="C17" s="24" t="s">
        <v>81</v>
      </c>
      <c r="D17" s="266">
        <v>46.5</v>
      </c>
      <c r="E17" s="212">
        <f>D17*$E$5/1000</f>
        <v>99.975</v>
      </c>
      <c r="F17" s="315" t="s">
        <v>65</v>
      </c>
      <c r="G17" s="208" t="s">
        <v>130</v>
      </c>
      <c r="H17" s="78" t="s">
        <v>112</v>
      </c>
      <c r="I17" s="238">
        <v>55</v>
      </c>
      <c r="J17" s="215">
        <f>I17*$J$5/1000</f>
        <v>118.25</v>
      </c>
      <c r="K17" s="316" t="s">
        <v>68</v>
      </c>
      <c r="L17" s="208" t="s">
        <v>45</v>
      </c>
      <c r="M17" s="15" t="s">
        <v>88</v>
      </c>
      <c r="N17" s="55">
        <v>69.6</v>
      </c>
      <c r="O17" s="26">
        <f t="shared" si="1"/>
        <v>149.64</v>
      </c>
      <c r="P17" s="304" t="s">
        <v>72</v>
      </c>
      <c r="Q17" s="208" t="s">
        <v>45</v>
      </c>
      <c r="R17" s="24" t="s">
        <v>90</v>
      </c>
      <c r="S17" s="235">
        <v>23.2</v>
      </c>
      <c r="T17" s="26">
        <f>S17*$T$5/1000</f>
        <v>49.88</v>
      </c>
      <c r="U17" s="318" t="s">
        <v>75</v>
      </c>
      <c r="V17" s="208" t="s">
        <v>45</v>
      </c>
      <c r="W17" s="78" t="s">
        <v>93</v>
      </c>
      <c r="X17" s="73">
        <v>25.5</v>
      </c>
      <c r="Y17" s="26">
        <f>X17*$Y$5/1000</f>
        <v>54.825</v>
      </c>
      <c r="Z17" s="34"/>
    </row>
    <row r="18" spans="1:26" s="29" customFormat="1" ht="21" customHeight="1">
      <c r="A18" s="313"/>
      <c r="B18" s="208" t="s">
        <v>151</v>
      </c>
      <c r="C18" s="80" t="s">
        <v>82</v>
      </c>
      <c r="D18" s="266">
        <v>30</v>
      </c>
      <c r="E18" s="212">
        <f>D18*$E$5/1000</f>
        <v>64.5</v>
      </c>
      <c r="F18" s="304"/>
      <c r="G18" s="208" t="s">
        <v>131</v>
      </c>
      <c r="H18" s="83" t="s">
        <v>113</v>
      </c>
      <c r="I18" s="239">
        <v>10</v>
      </c>
      <c r="J18" s="215">
        <f>I18*$J$5/1000</f>
        <v>21.5</v>
      </c>
      <c r="K18" s="317"/>
      <c r="L18" s="208" t="s">
        <v>138</v>
      </c>
      <c r="M18" s="15" t="s">
        <v>101</v>
      </c>
      <c r="N18" s="269">
        <v>9.5</v>
      </c>
      <c r="O18" s="26">
        <f>N18*$O$5/1000</f>
        <v>20.425</v>
      </c>
      <c r="P18" s="304"/>
      <c r="Q18" s="208" t="s">
        <v>136</v>
      </c>
      <c r="R18" s="80" t="s">
        <v>143</v>
      </c>
      <c r="S18" s="235">
        <v>0.55</v>
      </c>
      <c r="T18" s="23">
        <f>S18*$T$5/1000</f>
        <v>1.1825</v>
      </c>
      <c r="U18" s="318"/>
      <c r="V18" s="208" t="s">
        <v>45</v>
      </c>
      <c r="W18" s="83" t="s">
        <v>94</v>
      </c>
      <c r="X18" s="71">
        <v>60.5</v>
      </c>
      <c r="Y18" s="26">
        <f>X18*$Y$5/1000</f>
        <v>130.075</v>
      </c>
      <c r="Z18" s="33"/>
    </row>
    <row r="19" spans="1:26" s="29" customFormat="1" ht="21" customHeight="1">
      <c r="A19" s="313"/>
      <c r="B19" s="208" t="s">
        <v>45</v>
      </c>
      <c r="C19" s="80" t="s">
        <v>83</v>
      </c>
      <c r="D19" s="266">
        <v>1.5</v>
      </c>
      <c r="E19" s="212">
        <f>D19*$E$5/1000</f>
        <v>3.225</v>
      </c>
      <c r="F19" s="304"/>
      <c r="G19" s="208" t="s">
        <v>132</v>
      </c>
      <c r="H19" s="83" t="s">
        <v>114</v>
      </c>
      <c r="I19" s="239">
        <v>4</v>
      </c>
      <c r="J19" s="215">
        <f>I19*$J$5/1000</f>
        <v>8.6</v>
      </c>
      <c r="K19" s="317"/>
      <c r="L19" s="208" t="s">
        <v>136</v>
      </c>
      <c r="M19" s="15" t="s">
        <v>99</v>
      </c>
      <c r="N19" s="55">
        <v>1</v>
      </c>
      <c r="O19" s="26">
        <f t="shared" si="1"/>
        <v>2.15</v>
      </c>
      <c r="P19" s="304"/>
      <c r="Q19" s="208" t="s">
        <v>144</v>
      </c>
      <c r="R19" s="80" t="s">
        <v>111</v>
      </c>
      <c r="S19" s="235">
        <v>38</v>
      </c>
      <c r="T19" s="26">
        <f>S19*$T$5/1000</f>
        <v>81.7</v>
      </c>
      <c r="U19" s="318"/>
      <c r="V19" s="208" t="s">
        <v>53</v>
      </c>
      <c r="W19" s="83" t="s">
        <v>95</v>
      </c>
      <c r="X19" s="71">
        <v>0.82</v>
      </c>
      <c r="Y19" s="23">
        <f>X19*$Y$5/1000</f>
        <v>1.763</v>
      </c>
      <c r="Z19" s="34"/>
    </row>
    <row r="20" spans="1:26" s="29" customFormat="1" ht="21" customHeight="1">
      <c r="A20" s="313"/>
      <c r="B20" s="208" t="s">
        <v>47</v>
      </c>
      <c r="C20" s="80" t="s">
        <v>84</v>
      </c>
      <c r="D20" s="266">
        <v>1</v>
      </c>
      <c r="E20" s="212">
        <f>D20*$E$5/1000</f>
        <v>2.15</v>
      </c>
      <c r="F20" s="304"/>
      <c r="G20" s="208" t="s">
        <v>137</v>
      </c>
      <c r="H20" s="272" t="s">
        <v>115</v>
      </c>
      <c r="I20" s="239">
        <v>0.85</v>
      </c>
      <c r="J20" s="30">
        <f>I20*$J$5/1000</f>
        <v>1.8275</v>
      </c>
      <c r="K20" s="317"/>
      <c r="L20" s="208" t="s">
        <v>131</v>
      </c>
      <c r="M20" s="15" t="s">
        <v>100</v>
      </c>
      <c r="N20" s="55">
        <v>4.5</v>
      </c>
      <c r="O20" s="26">
        <f t="shared" si="1"/>
        <v>9.675</v>
      </c>
      <c r="P20" s="304"/>
      <c r="Q20" s="208" t="s">
        <v>45</v>
      </c>
      <c r="R20" s="80" t="s">
        <v>109</v>
      </c>
      <c r="S20" s="235">
        <v>1</v>
      </c>
      <c r="T20" s="26">
        <f>S20*$T$5/1000</f>
        <v>2.15</v>
      </c>
      <c r="U20" s="318"/>
      <c r="V20" s="208" t="s">
        <v>47</v>
      </c>
      <c r="W20" s="83" t="s">
        <v>96</v>
      </c>
      <c r="X20" s="71">
        <v>0.5</v>
      </c>
      <c r="Y20" s="26">
        <f>X20*$Y$5/1000</f>
        <v>1.075</v>
      </c>
      <c r="Z20" s="38"/>
    </row>
    <row r="21" spans="1:26" s="29" customFormat="1" ht="21" customHeight="1">
      <c r="A21" s="313"/>
      <c r="B21" s="208"/>
      <c r="C21" s="80"/>
      <c r="D21" s="55"/>
      <c r="E21" s="17"/>
      <c r="F21" s="304"/>
      <c r="G21" s="208" t="s">
        <v>45</v>
      </c>
      <c r="H21" s="83" t="s">
        <v>109</v>
      </c>
      <c r="I21" s="239">
        <v>2</v>
      </c>
      <c r="J21" s="215">
        <f>I21*$J$5/1000</f>
        <v>4.3</v>
      </c>
      <c r="K21" s="317"/>
      <c r="L21" s="208" t="s">
        <v>132</v>
      </c>
      <c r="M21" s="270" t="s">
        <v>122</v>
      </c>
      <c r="N21" s="271">
        <v>7</v>
      </c>
      <c r="O21" s="26">
        <f>N21*$O$5/1000</f>
        <v>15.05</v>
      </c>
      <c r="P21" s="304"/>
      <c r="Q21" s="208"/>
      <c r="R21" s="89"/>
      <c r="S21" s="55"/>
      <c r="T21" s="23"/>
      <c r="U21" s="318"/>
      <c r="V21" s="210"/>
      <c r="W21" s="90"/>
      <c r="X21" s="91"/>
      <c r="Y21" s="23"/>
      <c r="Z21" s="34"/>
    </row>
    <row r="22" spans="1:26" s="29" customFormat="1" ht="21" customHeight="1">
      <c r="A22" s="313"/>
      <c r="B22" s="219"/>
      <c r="C22" s="92"/>
      <c r="D22" s="16"/>
      <c r="E22" s="17"/>
      <c r="F22" s="304"/>
      <c r="G22" s="219"/>
      <c r="H22" s="93"/>
      <c r="I22" s="94"/>
      <c r="J22" s="30"/>
      <c r="K22" s="317"/>
      <c r="L22" s="230" t="s">
        <v>164</v>
      </c>
      <c r="M22" s="282" t="s">
        <v>155</v>
      </c>
      <c r="N22" s="283"/>
      <c r="O22" s="240">
        <v>0.6</v>
      </c>
      <c r="P22" s="304"/>
      <c r="Q22" s="208"/>
      <c r="R22" s="80"/>
      <c r="S22" s="71"/>
      <c r="T22" s="23"/>
      <c r="U22" s="318"/>
      <c r="V22" s="207"/>
      <c r="W22" s="96"/>
      <c r="X22" s="97"/>
      <c r="Y22" s="23"/>
      <c r="Z22" s="13"/>
    </row>
    <row r="23" spans="1:26" s="29" customFormat="1" ht="21" customHeight="1">
      <c r="A23" s="313"/>
      <c r="B23" s="222"/>
      <c r="C23" s="99"/>
      <c r="D23" s="100"/>
      <c r="E23" s="17"/>
      <c r="F23" s="304"/>
      <c r="G23" s="222"/>
      <c r="H23" s="101"/>
      <c r="I23" s="102"/>
      <c r="J23" s="30"/>
      <c r="K23" s="317"/>
      <c r="L23" s="222"/>
      <c r="M23" s="103"/>
      <c r="N23" s="88"/>
      <c r="O23" s="23"/>
      <c r="P23" s="304"/>
      <c r="Q23" s="208"/>
      <c r="R23" s="89"/>
      <c r="S23" s="55"/>
      <c r="T23" s="23"/>
      <c r="U23" s="318"/>
      <c r="V23" s="207"/>
      <c r="W23" s="96"/>
      <c r="X23" s="97"/>
      <c r="Y23" s="23"/>
      <c r="Z23" s="34"/>
    </row>
    <row r="24" spans="1:26" s="5" customFormat="1" ht="21" customHeight="1">
      <c r="A24" s="314"/>
      <c r="B24" s="223"/>
      <c r="C24" s="67" t="s">
        <v>25</v>
      </c>
      <c r="D24" s="105">
        <f>SUM(D17:D23)</f>
        <v>79</v>
      </c>
      <c r="E24" s="63">
        <f>SUM(E17:E23)</f>
        <v>169.85</v>
      </c>
      <c r="F24" s="304"/>
      <c r="G24" s="223"/>
      <c r="H24" s="67" t="s">
        <v>25</v>
      </c>
      <c r="I24" s="67">
        <f>SUM(I17:I23)</f>
        <v>71.85</v>
      </c>
      <c r="J24" s="70">
        <f>SUM(J17:J22)</f>
        <v>154.4775</v>
      </c>
      <c r="K24" s="317"/>
      <c r="L24" s="223"/>
      <c r="M24" s="67" t="s">
        <v>25</v>
      </c>
      <c r="N24" s="67">
        <f>SUM(N17:N23)</f>
        <v>91.6</v>
      </c>
      <c r="O24" s="70">
        <f>SUM(O17:O22)</f>
        <v>197.54000000000002</v>
      </c>
      <c r="P24" s="304"/>
      <c r="Q24" s="223"/>
      <c r="R24" s="67" t="s">
        <v>25</v>
      </c>
      <c r="S24" s="67">
        <f>SUM(S17:S23)</f>
        <v>62.75</v>
      </c>
      <c r="T24" s="70">
        <f>SUM(T17:T22)</f>
        <v>134.9125</v>
      </c>
      <c r="U24" s="318"/>
      <c r="V24" s="256"/>
      <c r="W24" s="67" t="s">
        <v>25</v>
      </c>
      <c r="X24" s="67">
        <f>SUM(X17:X23)</f>
        <v>87.32</v>
      </c>
      <c r="Y24" s="68">
        <f>SUM(Y17:Y23)</f>
        <v>187.73799999999997</v>
      </c>
      <c r="Z24" s="33"/>
    </row>
    <row r="25" spans="1:26" s="29" customFormat="1" ht="21" customHeight="1">
      <c r="A25" s="306" t="s">
        <v>0</v>
      </c>
      <c r="B25" s="208" t="s">
        <v>45</v>
      </c>
      <c r="C25" s="107" t="s">
        <v>161</v>
      </c>
      <c r="D25" s="102">
        <v>76.8</v>
      </c>
      <c r="E25" s="26">
        <f>D25*$Y$5/1000</f>
        <v>165.12</v>
      </c>
      <c r="F25" s="308" t="s">
        <v>27</v>
      </c>
      <c r="G25" s="213" t="s">
        <v>145</v>
      </c>
      <c r="H25" s="214" t="s">
        <v>50</v>
      </c>
      <c r="I25" s="102">
        <v>76.8</v>
      </c>
      <c r="J25" s="215"/>
      <c r="K25" s="308" t="s">
        <v>0</v>
      </c>
      <c r="L25" s="207"/>
      <c r="M25" s="107"/>
      <c r="N25" s="102"/>
      <c r="O25" s="26"/>
      <c r="P25" s="308" t="s">
        <v>27</v>
      </c>
      <c r="Q25" s="216" t="s">
        <v>150</v>
      </c>
      <c r="R25" s="108" t="s">
        <v>51</v>
      </c>
      <c r="S25" s="102">
        <v>76.8</v>
      </c>
      <c r="T25" s="26"/>
      <c r="U25" s="308" t="s">
        <v>0</v>
      </c>
      <c r="V25" s="208" t="s">
        <v>45</v>
      </c>
      <c r="W25" s="107" t="s">
        <v>46</v>
      </c>
      <c r="X25" s="102">
        <v>72</v>
      </c>
      <c r="Y25" s="212">
        <f>X25*$E$5/1000</f>
        <v>154.8</v>
      </c>
      <c r="Z25" s="109"/>
    </row>
    <row r="26" spans="1:26" s="29" customFormat="1" ht="21" customHeight="1">
      <c r="A26" s="307"/>
      <c r="B26" s="208" t="s">
        <v>47</v>
      </c>
      <c r="C26" s="31" t="s">
        <v>33</v>
      </c>
      <c r="D26" s="111">
        <v>0.5</v>
      </c>
      <c r="E26" s="26">
        <f>D26*$T$5/1000</f>
        <v>1.075</v>
      </c>
      <c r="F26" s="309"/>
      <c r="G26" s="217" t="s">
        <v>47</v>
      </c>
      <c r="H26" s="31" t="s">
        <v>33</v>
      </c>
      <c r="I26" s="111">
        <v>0.5</v>
      </c>
      <c r="J26" s="215">
        <f>I26*$J$5/1000</f>
        <v>1.075</v>
      </c>
      <c r="K26" s="309"/>
      <c r="L26" s="207"/>
      <c r="M26" s="110"/>
      <c r="N26" s="111"/>
      <c r="O26" s="112"/>
      <c r="P26" s="309"/>
      <c r="Q26" s="218" t="s">
        <v>47</v>
      </c>
      <c r="R26" s="31" t="s">
        <v>33</v>
      </c>
      <c r="S26" s="111">
        <v>0.5</v>
      </c>
      <c r="T26" s="26">
        <f>S26*$T$5/1000</f>
        <v>1.075</v>
      </c>
      <c r="U26" s="308"/>
      <c r="V26" s="208" t="s">
        <v>47</v>
      </c>
      <c r="W26" s="31" t="s">
        <v>48</v>
      </c>
      <c r="X26" s="111">
        <v>4.5</v>
      </c>
      <c r="Y26" s="26">
        <f>X26*$T$5/1000</f>
        <v>9.675</v>
      </c>
      <c r="Z26" s="113"/>
    </row>
    <row r="27" spans="1:26" s="29" customFormat="1" ht="21" customHeight="1">
      <c r="A27" s="307"/>
      <c r="B27" s="208"/>
      <c r="C27" s="31"/>
      <c r="D27" s="111"/>
      <c r="E27" s="26"/>
      <c r="F27" s="309"/>
      <c r="G27" s="210"/>
      <c r="H27" s="44"/>
      <c r="I27" s="102"/>
      <c r="J27" s="23"/>
      <c r="K27" s="309"/>
      <c r="L27" s="210"/>
      <c r="M27" s="107"/>
      <c r="N27" s="102"/>
      <c r="O27" s="23"/>
      <c r="P27" s="309"/>
      <c r="Q27" s="210"/>
      <c r="R27" s="101"/>
      <c r="S27" s="102"/>
      <c r="T27" s="23"/>
      <c r="U27" s="308"/>
      <c r="V27" s="208" t="s">
        <v>47</v>
      </c>
      <c r="W27" s="31" t="s">
        <v>33</v>
      </c>
      <c r="X27" s="111">
        <v>0.5</v>
      </c>
      <c r="Y27" s="26">
        <f>X27*$T$5/1000</f>
        <v>1.075</v>
      </c>
      <c r="Z27" s="115"/>
    </row>
    <row r="28" spans="1:26" s="29" customFormat="1" ht="21" customHeight="1">
      <c r="A28" s="307"/>
      <c r="B28" s="208"/>
      <c r="C28" s="107"/>
      <c r="D28" s="102"/>
      <c r="E28" s="26"/>
      <c r="F28" s="309"/>
      <c r="G28" s="219"/>
      <c r="H28" s="117"/>
      <c r="I28" s="116"/>
      <c r="J28" s="118"/>
      <c r="K28" s="309"/>
      <c r="L28" s="219"/>
      <c r="M28" s="119"/>
      <c r="N28" s="120"/>
      <c r="O28" s="23"/>
      <c r="P28" s="309"/>
      <c r="Q28" s="219"/>
      <c r="R28" s="121"/>
      <c r="S28" s="102"/>
      <c r="T28" s="23"/>
      <c r="U28" s="308"/>
      <c r="V28" s="207"/>
      <c r="W28" s="119"/>
      <c r="X28" s="120"/>
      <c r="Y28" s="23"/>
      <c r="Z28" s="113"/>
    </row>
    <row r="29" spans="1:26" s="29" customFormat="1" ht="21" customHeight="1">
      <c r="A29" s="307"/>
      <c r="B29" s="219"/>
      <c r="C29" s="101"/>
      <c r="D29" s="122"/>
      <c r="E29" s="102"/>
      <c r="F29" s="309"/>
      <c r="G29" s="219"/>
      <c r="H29" s="117"/>
      <c r="I29" s="116"/>
      <c r="J29" s="118"/>
      <c r="K29" s="309"/>
      <c r="L29" s="219"/>
      <c r="M29" s="123"/>
      <c r="N29" s="124"/>
      <c r="O29" s="124"/>
      <c r="P29" s="309"/>
      <c r="Q29" s="219"/>
      <c r="R29" s="125"/>
      <c r="S29" s="102"/>
      <c r="T29" s="23"/>
      <c r="U29" s="308"/>
      <c r="V29" s="207"/>
      <c r="W29" s="123"/>
      <c r="X29" s="124"/>
      <c r="Y29" s="102"/>
      <c r="Z29" s="113"/>
    </row>
    <row r="30" spans="1:26" s="5" customFormat="1" ht="21" customHeight="1">
      <c r="A30" s="307"/>
      <c r="B30" s="221"/>
      <c r="C30" s="61" t="s">
        <v>25</v>
      </c>
      <c r="D30" s="62">
        <f>SUM(D24:D29)</f>
        <v>156.3</v>
      </c>
      <c r="E30" s="63">
        <f>SUM(E24:E28)</f>
        <v>336.045</v>
      </c>
      <c r="F30" s="309"/>
      <c r="G30" s="221"/>
      <c r="H30" s="67" t="s">
        <v>25</v>
      </c>
      <c r="I30" s="67">
        <f>SUM(I25:I29)</f>
        <v>77.3</v>
      </c>
      <c r="J30" s="70">
        <f>SUM(J25:J29)</f>
        <v>1.075</v>
      </c>
      <c r="K30" s="309"/>
      <c r="L30" s="221"/>
      <c r="M30" s="67" t="s">
        <v>25</v>
      </c>
      <c r="N30" s="67">
        <f>SUM(N25:N29)</f>
        <v>0</v>
      </c>
      <c r="O30" s="70">
        <f>SUM(O25:O29)</f>
        <v>0</v>
      </c>
      <c r="P30" s="309"/>
      <c r="Q30" s="221"/>
      <c r="R30" s="67" t="s">
        <v>25</v>
      </c>
      <c r="S30" s="67">
        <f>SUM(S25:S29)</f>
        <v>77.3</v>
      </c>
      <c r="T30" s="70">
        <f>SUM(T25:T29)</f>
        <v>1.075</v>
      </c>
      <c r="U30" s="308"/>
      <c r="V30" s="255"/>
      <c r="W30" s="67" t="s">
        <v>25</v>
      </c>
      <c r="X30" s="67">
        <f>SUM(X25:X29)</f>
        <v>77</v>
      </c>
      <c r="Y30" s="126">
        <f>SUM(Y25:Y29)</f>
        <v>165.55</v>
      </c>
      <c r="Z30" s="113"/>
    </row>
    <row r="31" spans="1:26" s="29" customFormat="1" ht="21" customHeight="1">
      <c r="A31" s="306" t="s">
        <v>63</v>
      </c>
      <c r="B31" s="208" t="s">
        <v>45</v>
      </c>
      <c r="C31" s="72" t="s">
        <v>85</v>
      </c>
      <c r="D31" s="73">
        <v>35</v>
      </c>
      <c r="E31" s="212">
        <f>D31*$E$5/1000</f>
        <v>75.25</v>
      </c>
      <c r="F31" s="304" t="s">
        <v>66</v>
      </c>
      <c r="G31" s="210" t="s">
        <v>133</v>
      </c>
      <c r="H31" s="72" t="s">
        <v>87</v>
      </c>
      <c r="I31" s="73">
        <v>1.2</v>
      </c>
      <c r="J31" s="215">
        <f aca="true" t="shared" si="2" ref="J31:J36">I31*$J$5/1000</f>
        <v>2.58</v>
      </c>
      <c r="K31" s="308" t="s">
        <v>69</v>
      </c>
      <c r="L31" s="208" t="s">
        <v>139</v>
      </c>
      <c r="M31" s="15" t="s">
        <v>107</v>
      </c>
      <c r="N31" s="16">
        <v>20</v>
      </c>
      <c r="O31" s="278">
        <f>N31*$O$5/1000/2</f>
        <v>21.5</v>
      </c>
      <c r="P31" s="308" t="s">
        <v>73</v>
      </c>
      <c r="Q31" s="208" t="s">
        <v>53</v>
      </c>
      <c r="R31" s="15" t="s">
        <v>152</v>
      </c>
      <c r="S31" s="16">
        <v>14</v>
      </c>
      <c r="T31" s="26">
        <f>S31*$T$5/1000</f>
        <v>30.1</v>
      </c>
      <c r="U31" s="304" t="s">
        <v>76</v>
      </c>
      <c r="V31" s="210" t="s">
        <v>127</v>
      </c>
      <c r="W31" s="268" t="s">
        <v>97</v>
      </c>
      <c r="X31" s="128">
        <v>18.5</v>
      </c>
      <c r="Y31" s="26">
        <f>X31*$Y$5/1000</f>
        <v>39.775</v>
      </c>
      <c r="Z31" s="113"/>
    </row>
    <row r="32" spans="1:26" s="29" customFormat="1" ht="21" customHeight="1">
      <c r="A32" s="310"/>
      <c r="B32" s="210" t="s">
        <v>128</v>
      </c>
      <c r="C32" s="81" t="s">
        <v>86</v>
      </c>
      <c r="D32" s="71">
        <v>2.5</v>
      </c>
      <c r="E32" s="212">
        <f>D32*$E$5/1000</f>
        <v>5.375</v>
      </c>
      <c r="F32" s="304"/>
      <c r="G32" s="208" t="s">
        <v>45</v>
      </c>
      <c r="H32" s="81" t="s">
        <v>134</v>
      </c>
      <c r="I32" s="71">
        <v>20</v>
      </c>
      <c r="J32" s="215">
        <f t="shared" si="2"/>
        <v>43</v>
      </c>
      <c r="K32" s="308"/>
      <c r="L32" s="208" t="s">
        <v>141</v>
      </c>
      <c r="M32" s="15" t="s">
        <v>140</v>
      </c>
      <c r="N32" s="16">
        <v>10</v>
      </c>
      <c r="O32" s="26">
        <f>N32*$O$5/1000</f>
        <v>21.5</v>
      </c>
      <c r="P32" s="308"/>
      <c r="Q32" s="208" t="s">
        <v>60</v>
      </c>
      <c r="R32" s="15" t="s">
        <v>118</v>
      </c>
      <c r="S32" s="16">
        <v>4</v>
      </c>
      <c r="T32" s="26">
        <f>S32*$T$5/1000</f>
        <v>8.6</v>
      </c>
      <c r="U32" s="304"/>
      <c r="V32" s="208" t="s">
        <v>45</v>
      </c>
      <c r="W32" s="15" t="s">
        <v>98</v>
      </c>
      <c r="X32" s="16">
        <v>4.5</v>
      </c>
      <c r="Y32" s="26">
        <f>X32*$Y$5/1000</f>
        <v>9.675</v>
      </c>
      <c r="Z32" s="113"/>
    </row>
    <row r="33" spans="1:26" s="29" customFormat="1" ht="21" customHeight="1">
      <c r="A33" s="310"/>
      <c r="B33" s="241" t="s">
        <v>52</v>
      </c>
      <c r="C33" s="287" t="s">
        <v>166</v>
      </c>
      <c r="D33" s="290"/>
      <c r="E33" s="291">
        <v>4</v>
      </c>
      <c r="F33" s="304"/>
      <c r="G33" s="208" t="s">
        <v>131</v>
      </c>
      <c r="H33" s="81" t="s">
        <v>89</v>
      </c>
      <c r="I33" s="71">
        <v>2.5</v>
      </c>
      <c r="J33" s="215">
        <f t="shared" si="2"/>
        <v>5.375</v>
      </c>
      <c r="K33" s="308"/>
      <c r="L33" s="208" t="s">
        <v>131</v>
      </c>
      <c r="M33" s="243" t="s">
        <v>100</v>
      </c>
      <c r="N33" s="134">
        <v>4.5</v>
      </c>
      <c r="O33" s="26">
        <f>N33*$O$5/1000</f>
        <v>9.675</v>
      </c>
      <c r="P33" s="308"/>
      <c r="Q33" s="210" t="s">
        <v>54</v>
      </c>
      <c r="R33" s="15" t="s">
        <v>179</v>
      </c>
      <c r="S33" s="16"/>
      <c r="T33" s="242">
        <v>2</v>
      </c>
      <c r="U33" s="304"/>
      <c r="V33" s="210" t="s">
        <v>128</v>
      </c>
      <c r="W33" s="15" t="s">
        <v>86</v>
      </c>
      <c r="X33" s="16">
        <v>2.5</v>
      </c>
      <c r="Y33" s="26">
        <f>X33*$Y$5/1000</f>
        <v>5.375</v>
      </c>
      <c r="Z33" s="135"/>
    </row>
    <row r="34" spans="1:26" s="29" customFormat="1" ht="21" customHeight="1">
      <c r="A34" s="310"/>
      <c r="B34" s="241" t="s">
        <v>49</v>
      </c>
      <c r="C34" s="51" t="s">
        <v>167</v>
      </c>
      <c r="D34" s="37"/>
      <c r="E34" s="292">
        <v>1</v>
      </c>
      <c r="F34" s="304"/>
      <c r="G34" s="208" t="s">
        <v>45</v>
      </c>
      <c r="H34" s="81" t="s">
        <v>90</v>
      </c>
      <c r="I34" s="71">
        <v>8</v>
      </c>
      <c r="J34" s="215">
        <f t="shared" si="2"/>
        <v>17.2</v>
      </c>
      <c r="K34" s="308"/>
      <c r="L34" s="211" t="s">
        <v>142</v>
      </c>
      <c r="M34" s="243" t="s">
        <v>108</v>
      </c>
      <c r="N34" s="40">
        <v>3</v>
      </c>
      <c r="O34" s="23">
        <f>N34*$O$5/1000</f>
        <v>6.45</v>
      </c>
      <c r="P34" s="308"/>
      <c r="Q34" s="211"/>
      <c r="R34" s="15"/>
      <c r="S34" s="16"/>
      <c r="T34" s="26"/>
      <c r="U34" s="304"/>
      <c r="V34" s="257"/>
      <c r="W34" s="129"/>
      <c r="X34" s="130"/>
      <c r="Y34" s="23"/>
      <c r="Z34" s="137"/>
    </row>
    <row r="35" spans="1:26" s="29" customFormat="1" ht="21" customHeight="1">
      <c r="A35" s="310"/>
      <c r="B35" s="241" t="s">
        <v>49</v>
      </c>
      <c r="C35" s="288" t="s">
        <v>168</v>
      </c>
      <c r="D35" s="54"/>
      <c r="E35" s="292">
        <v>1</v>
      </c>
      <c r="F35" s="304"/>
      <c r="G35" s="208" t="s">
        <v>45</v>
      </c>
      <c r="H35" s="81" t="s">
        <v>91</v>
      </c>
      <c r="I35" s="71">
        <v>4.5</v>
      </c>
      <c r="J35" s="215">
        <f t="shared" si="2"/>
        <v>9.675</v>
      </c>
      <c r="K35" s="308"/>
      <c r="L35" s="208" t="s">
        <v>45</v>
      </c>
      <c r="M35" s="243" t="s">
        <v>109</v>
      </c>
      <c r="N35" s="40">
        <v>1</v>
      </c>
      <c r="O35" s="26">
        <f>N35*$O$5/1000</f>
        <v>2.15</v>
      </c>
      <c r="P35" s="308"/>
      <c r="Q35" s="211"/>
      <c r="R35" s="15"/>
      <c r="S35" s="16"/>
      <c r="T35" s="23"/>
      <c r="U35" s="304"/>
      <c r="V35" s="257"/>
      <c r="W35" s="142"/>
      <c r="X35" s="143"/>
      <c r="Y35" s="23"/>
      <c r="Z35" s="115"/>
    </row>
    <row r="36" spans="1:26" s="29" customFormat="1" ht="21" customHeight="1">
      <c r="A36" s="310"/>
      <c r="B36" s="289" t="s">
        <v>172</v>
      </c>
      <c r="C36" s="244" t="s">
        <v>169</v>
      </c>
      <c r="D36" s="116"/>
      <c r="E36" s="293">
        <v>2</v>
      </c>
      <c r="F36" s="304"/>
      <c r="G36" s="219"/>
      <c r="H36" s="243" t="s">
        <v>92</v>
      </c>
      <c r="I36" s="267"/>
      <c r="J36" s="30">
        <f t="shared" si="2"/>
        <v>0</v>
      </c>
      <c r="K36" s="308"/>
      <c r="L36" s="219" t="s">
        <v>124</v>
      </c>
      <c r="M36" s="47" t="s">
        <v>110</v>
      </c>
      <c r="N36" s="280">
        <v>2.6</v>
      </c>
      <c r="O36" s="26">
        <f>N36*$O$5/1000</f>
        <v>5.59</v>
      </c>
      <c r="P36" s="308"/>
      <c r="Q36" s="219"/>
      <c r="R36" s="15"/>
      <c r="S36" s="16"/>
      <c r="T36" s="23"/>
      <c r="U36" s="304"/>
      <c r="V36" s="207"/>
      <c r="W36" s="129"/>
      <c r="X36" s="130"/>
      <c r="Y36" s="23"/>
      <c r="Z36" s="146"/>
    </row>
    <row r="37" spans="1:26" s="29" customFormat="1" ht="21" customHeight="1">
      <c r="A37" s="310"/>
      <c r="B37" s="289" t="s">
        <v>173</v>
      </c>
      <c r="C37" s="245" t="s">
        <v>170</v>
      </c>
      <c r="D37" s="116"/>
      <c r="E37" s="292">
        <v>1</v>
      </c>
      <c r="F37" s="304"/>
      <c r="G37" s="219"/>
      <c r="H37" s="121"/>
      <c r="I37" s="102"/>
      <c r="J37" s="26"/>
      <c r="K37" s="308"/>
      <c r="L37" s="219"/>
      <c r="M37" s="15"/>
      <c r="N37" s="16"/>
      <c r="O37" s="23"/>
      <c r="P37" s="308"/>
      <c r="Q37" s="219"/>
      <c r="R37" s="15"/>
      <c r="S37" s="16"/>
      <c r="T37" s="23"/>
      <c r="U37" s="304"/>
      <c r="V37" s="207"/>
      <c r="W37" s="121"/>
      <c r="X37" s="102"/>
      <c r="Y37" s="23"/>
      <c r="Z37" s="115"/>
    </row>
    <row r="38" spans="1:26" s="29" customFormat="1" ht="21" customHeight="1">
      <c r="A38" s="310"/>
      <c r="B38" s="289" t="s">
        <v>174</v>
      </c>
      <c r="C38" s="117" t="s">
        <v>171</v>
      </c>
      <c r="D38" s="116"/>
      <c r="E38" s="294">
        <v>1</v>
      </c>
      <c r="F38" s="304"/>
      <c r="G38" s="219"/>
      <c r="H38" s="121"/>
      <c r="I38" s="102"/>
      <c r="J38" s="147"/>
      <c r="K38" s="308"/>
      <c r="L38" s="219"/>
      <c r="M38" s="148"/>
      <c r="N38" s="149"/>
      <c r="O38" s="150"/>
      <c r="P38" s="308"/>
      <c r="Q38" s="219"/>
      <c r="R38" s="102"/>
      <c r="S38" s="102"/>
      <c r="T38" s="102"/>
      <c r="U38" s="304"/>
      <c r="V38" s="207"/>
      <c r="W38" s="121"/>
      <c r="X38" s="102"/>
      <c r="Y38" s="102"/>
      <c r="Z38" s="115"/>
    </row>
    <row r="39" spans="1:26" s="5" customFormat="1" ht="21.75" customHeight="1">
      <c r="A39" s="311"/>
      <c r="B39" s="223"/>
      <c r="C39" s="67" t="s">
        <v>25</v>
      </c>
      <c r="D39" s="67">
        <f>SUM(D31:D38)</f>
        <v>37.5</v>
      </c>
      <c r="E39" s="63">
        <f>SUM(E33:E38)</f>
        <v>10</v>
      </c>
      <c r="F39" s="304"/>
      <c r="G39" s="223"/>
      <c r="H39" s="67" t="s">
        <v>25</v>
      </c>
      <c r="I39" s="67">
        <f>SUM(I31:I38)</f>
        <v>36.2</v>
      </c>
      <c r="J39" s="70">
        <f>SUM(J31:J38)</f>
        <v>77.83</v>
      </c>
      <c r="K39" s="308"/>
      <c r="L39" s="223"/>
      <c r="M39" s="67" t="s">
        <v>25</v>
      </c>
      <c r="N39" s="67">
        <f>SUM(N31:N38)</f>
        <v>41.1</v>
      </c>
      <c r="O39" s="70">
        <f>SUM(O31:O38)</f>
        <v>66.865</v>
      </c>
      <c r="P39" s="308"/>
      <c r="Q39" s="223"/>
      <c r="R39" s="67" t="s">
        <v>25</v>
      </c>
      <c r="S39" s="67">
        <f>SUM(S31:S38)</f>
        <v>18</v>
      </c>
      <c r="T39" s="70">
        <f>SUM(T31:T38)</f>
        <v>40.7</v>
      </c>
      <c r="U39" s="304"/>
      <c r="V39" s="256"/>
      <c r="W39" s="67" t="s">
        <v>25</v>
      </c>
      <c r="X39" s="67">
        <f>SUM(X31:X38)</f>
        <v>25.5</v>
      </c>
      <c r="Y39" s="68">
        <f>SUM(Y31:Y38)</f>
        <v>54.825</v>
      </c>
      <c r="Z39" s="151"/>
    </row>
    <row r="40" spans="1:26" s="5" customFormat="1" ht="15" customHeight="1">
      <c r="A40" s="367" t="s">
        <v>177</v>
      </c>
      <c r="B40" s="357"/>
      <c r="C40" s="357" t="s">
        <v>6</v>
      </c>
      <c r="D40" s="361"/>
      <c r="E40" s="362">
        <f>E5</f>
        <v>2150</v>
      </c>
      <c r="F40" s="355"/>
      <c r="G40" s="357"/>
      <c r="H40" s="358"/>
      <c r="I40" s="370"/>
      <c r="J40" s="362"/>
      <c r="K40" s="352"/>
      <c r="L40" s="159" t="s">
        <v>55</v>
      </c>
      <c r="M40" s="246" t="s">
        <v>56</v>
      </c>
      <c r="N40" s="247"/>
      <c r="O40" s="248" t="s">
        <v>181</v>
      </c>
      <c r="P40" s="355" t="s">
        <v>177</v>
      </c>
      <c r="Q40" s="357"/>
      <c r="R40" s="357" t="s">
        <v>6</v>
      </c>
      <c r="S40" s="361"/>
      <c r="T40" s="362">
        <f>T5</f>
        <v>2150</v>
      </c>
      <c r="U40" s="364"/>
      <c r="V40" s="365" t="s">
        <v>34</v>
      </c>
      <c r="W40" s="349" t="s">
        <v>35</v>
      </c>
      <c r="X40" s="349">
        <v>22</v>
      </c>
      <c r="Y40" s="352">
        <f>X40*900/1000</f>
        <v>19.8</v>
      </c>
      <c r="Z40" s="353"/>
    </row>
    <row r="41" spans="1:26" s="166" customFormat="1" ht="15" customHeight="1" thickBot="1">
      <c r="A41" s="368"/>
      <c r="B41" s="369"/>
      <c r="C41" s="369"/>
      <c r="D41" s="351"/>
      <c r="E41" s="350"/>
      <c r="F41" s="356"/>
      <c r="G41" s="359"/>
      <c r="H41" s="360"/>
      <c r="I41" s="371"/>
      <c r="J41" s="363"/>
      <c r="K41" s="363"/>
      <c r="L41" s="159" t="s">
        <v>57</v>
      </c>
      <c r="M41" s="249" t="s">
        <v>58</v>
      </c>
      <c r="N41" s="161"/>
      <c r="O41" s="248">
        <v>1143</v>
      </c>
      <c r="P41" s="356"/>
      <c r="Q41" s="369"/>
      <c r="R41" s="369"/>
      <c r="S41" s="351"/>
      <c r="T41" s="350"/>
      <c r="U41" s="356"/>
      <c r="V41" s="366"/>
      <c r="W41" s="350"/>
      <c r="X41" s="351"/>
      <c r="Y41" s="350"/>
      <c r="Z41" s="354"/>
    </row>
    <row r="42" spans="1:26" s="5" customFormat="1" ht="16.5" customHeight="1">
      <c r="A42" s="300" t="s">
        <v>36</v>
      </c>
      <c r="B42" s="224"/>
      <c r="C42" s="168" t="s">
        <v>1</v>
      </c>
      <c r="D42" s="169"/>
      <c r="E42" s="170">
        <v>4.5</v>
      </c>
      <c r="F42" s="303" t="s">
        <v>36</v>
      </c>
      <c r="G42" s="224"/>
      <c r="H42" s="168" t="s">
        <v>1</v>
      </c>
      <c r="I42" s="169"/>
      <c r="J42" s="170">
        <v>4.5</v>
      </c>
      <c r="K42" s="303" t="s">
        <v>36</v>
      </c>
      <c r="L42" s="224"/>
      <c r="M42" s="168" t="s">
        <v>1</v>
      </c>
      <c r="N42" s="169"/>
      <c r="O42" s="170">
        <v>5</v>
      </c>
      <c r="P42" s="303" t="s">
        <v>36</v>
      </c>
      <c r="Q42" s="224"/>
      <c r="R42" s="168" t="s">
        <v>1</v>
      </c>
      <c r="S42" s="169"/>
      <c r="T42" s="170">
        <v>5.5</v>
      </c>
      <c r="U42" s="303" t="s">
        <v>36</v>
      </c>
      <c r="V42" s="258"/>
      <c r="W42" s="168" t="s">
        <v>1</v>
      </c>
      <c r="X42" s="169"/>
      <c r="Y42" s="170">
        <v>5.2</v>
      </c>
      <c r="Z42" s="172"/>
    </row>
    <row r="43" spans="1:26" s="5" customFormat="1" ht="16.5" customHeight="1">
      <c r="A43" s="301"/>
      <c r="B43" s="208"/>
      <c r="C43" s="173" t="s">
        <v>2</v>
      </c>
      <c r="D43" s="174"/>
      <c r="E43" s="175">
        <v>2</v>
      </c>
      <c r="F43" s="304"/>
      <c r="G43" s="208"/>
      <c r="H43" s="173" t="s">
        <v>2</v>
      </c>
      <c r="I43" s="174"/>
      <c r="J43" s="175">
        <v>1.5</v>
      </c>
      <c r="K43" s="304"/>
      <c r="L43" s="208"/>
      <c r="M43" s="173" t="s">
        <v>2</v>
      </c>
      <c r="N43" s="174"/>
      <c r="O43" s="175">
        <v>1.2</v>
      </c>
      <c r="P43" s="304"/>
      <c r="Q43" s="208"/>
      <c r="R43" s="173" t="s">
        <v>2</v>
      </c>
      <c r="S43" s="174"/>
      <c r="T43" s="175">
        <v>1.1</v>
      </c>
      <c r="U43" s="304"/>
      <c r="V43" s="259"/>
      <c r="W43" s="173" t="s">
        <v>2</v>
      </c>
      <c r="X43" s="174"/>
      <c r="Y43" s="175">
        <v>1.8</v>
      </c>
      <c r="Z43" s="177"/>
    </row>
    <row r="44" spans="1:26" s="5" customFormat="1" ht="16.5" customHeight="1">
      <c r="A44" s="301"/>
      <c r="B44" s="208"/>
      <c r="C44" s="173" t="s">
        <v>3</v>
      </c>
      <c r="D44" s="174"/>
      <c r="E44" s="175">
        <v>1</v>
      </c>
      <c r="F44" s="304"/>
      <c r="G44" s="208"/>
      <c r="H44" s="173" t="s">
        <v>3</v>
      </c>
      <c r="I44" s="174"/>
      <c r="J44" s="175"/>
      <c r="K44" s="304"/>
      <c r="L44" s="208"/>
      <c r="M44" s="173" t="s">
        <v>176</v>
      </c>
      <c r="N44" s="174"/>
      <c r="O44" s="175">
        <v>1</v>
      </c>
      <c r="P44" s="304"/>
      <c r="Q44" s="208"/>
      <c r="R44" s="173" t="s">
        <v>3</v>
      </c>
      <c r="S44" s="174"/>
      <c r="T44" s="175">
        <v>1</v>
      </c>
      <c r="U44" s="304"/>
      <c r="V44" s="259"/>
      <c r="W44" s="173" t="s">
        <v>3</v>
      </c>
      <c r="X44" s="174"/>
      <c r="Y44" s="175"/>
      <c r="Z44" s="177"/>
    </row>
    <row r="45" spans="1:26" s="5" customFormat="1" ht="16.5" customHeight="1">
      <c r="A45" s="301"/>
      <c r="B45" s="208"/>
      <c r="C45" s="173" t="s">
        <v>4</v>
      </c>
      <c r="D45" s="174"/>
      <c r="E45" s="175">
        <v>2.7</v>
      </c>
      <c r="F45" s="304"/>
      <c r="G45" s="208"/>
      <c r="H45" s="173" t="s">
        <v>4</v>
      </c>
      <c r="I45" s="174"/>
      <c r="J45" s="175">
        <v>3</v>
      </c>
      <c r="K45" s="304"/>
      <c r="L45" s="208"/>
      <c r="M45" s="173" t="s">
        <v>4</v>
      </c>
      <c r="N45" s="174"/>
      <c r="O45" s="175">
        <v>1.5</v>
      </c>
      <c r="P45" s="304"/>
      <c r="Q45" s="208"/>
      <c r="R45" s="173" t="s">
        <v>4</v>
      </c>
      <c r="S45" s="174"/>
      <c r="T45" s="175">
        <v>2.6</v>
      </c>
      <c r="U45" s="304"/>
      <c r="V45" s="259"/>
      <c r="W45" s="173" t="s">
        <v>4</v>
      </c>
      <c r="X45" s="174"/>
      <c r="Y45" s="175">
        <v>2.3</v>
      </c>
      <c r="Z45" s="177"/>
    </row>
    <row r="46" spans="1:26" s="5" customFormat="1" ht="16.5" customHeight="1">
      <c r="A46" s="301"/>
      <c r="B46" s="208"/>
      <c r="C46" s="173" t="s">
        <v>5</v>
      </c>
      <c r="D46" s="174"/>
      <c r="E46" s="175">
        <v>3</v>
      </c>
      <c r="F46" s="304"/>
      <c r="G46" s="208"/>
      <c r="H46" s="173" t="s">
        <v>5</v>
      </c>
      <c r="I46" s="174"/>
      <c r="J46" s="175">
        <v>3</v>
      </c>
      <c r="K46" s="304"/>
      <c r="L46" s="208"/>
      <c r="M46" s="173" t="s">
        <v>5</v>
      </c>
      <c r="N46" s="174"/>
      <c r="O46" s="175">
        <v>3</v>
      </c>
      <c r="P46" s="304"/>
      <c r="Q46" s="208"/>
      <c r="R46" s="173" t="s">
        <v>5</v>
      </c>
      <c r="S46" s="174"/>
      <c r="T46" s="175">
        <v>2.5</v>
      </c>
      <c r="U46" s="304"/>
      <c r="V46" s="259"/>
      <c r="W46" s="173" t="s">
        <v>5</v>
      </c>
      <c r="X46" s="174"/>
      <c r="Y46" s="175">
        <v>2.5</v>
      </c>
      <c r="Z46" s="177"/>
    </row>
    <row r="47" spans="1:26" s="5" customFormat="1" ht="16.5" customHeight="1" thickBot="1">
      <c r="A47" s="302"/>
      <c r="B47" s="225"/>
      <c r="C47" s="179" t="s">
        <v>36</v>
      </c>
      <c r="D47" s="180"/>
      <c r="E47" s="181">
        <f>E42*70+E43*25+E44*60+E45*75+E46*45</f>
        <v>762.5</v>
      </c>
      <c r="F47" s="305"/>
      <c r="G47" s="225"/>
      <c r="H47" s="179" t="s">
        <v>36</v>
      </c>
      <c r="I47" s="180"/>
      <c r="J47" s="181">
        <f>J42*70+J43*25+J44*60+J45*75+J46*45</f>
        <v>712.5</v>
      </c>
      <c r="K47" s="305"/>
      <c r="L47" s="225"/>
      <c r="M47" s="179" t="s">
        <v>36</v>
      </c>
      <c r="N47" s="180"/>
      <c r="O47" s="181">
        <f>O42*70+O43*25+O44*100+O45*75+O46*45</f>
        <v>727.5</v>
      </c>
      <c r="P47" s="305"/>
      <c r="Q47" s="225"/>
      <c r="R47" s="179" t="s">
        <v>36</v>
      </c>
      <c r="S47" s="180"/>
      <c r="T47" s="181">
        <f>T42*70+T43*25+T44*60+T45*75+T46*45</f>
        <v>780</v>
      </c>
      <c r="U47" s="305"/>
      <c r="V47" s="260"/>
      <c r="W47" s="179" t="s">
        <v>36</v>
      </c>
      <c r="X47" s="180"/>
      <c r="Y47" s="181">
        <f>Y42*70+Y43*25+Y44*60+Y45*75+Y46*45</f>
        <v>694</v>
      </c>
      <c r="Z47" s="183"/>
    </row>
    <row r="48" spans="1:26" s="195" customFormat="1" ht="21" customHeight="1">
      <c r="A48" s="184" t="s">
        <v>42</v>
      </c>
      <c r="B48" s="226"/>
      <c r="C48" s="186"/>
      <c r="D48" s="187"/>
      <c r="E48" s="188"/>
      <c r="F48" s="188"/>
      <c r="G48" s="226"/>
      <c r="H48" s="189"/>
      <c r="I48" s="189"/>
      <c r="J48" s="189"/>
      <c r="K48" s="190"/>
      <c r="L48" s="226"/>
      <c r="M48" s="190"/>
      <c r="N48" s="190"/>
      <c r="O48" s="190"/>
      <c r="P48" s="190"/>
      <c r="Q48" s="226"/>
      <c r="R48" s="190"/>
      <c r="S48" s="190"/>
      <c r="T48" s="190"/>
      <c r="U48" s="191"/>
      <c r="V48" s="261"/>
      <c r="W48" s="191"/>
      <c r="X48" s="191"/>
      <c r="Y48" s="193"/>
      <c r="Z48" s="194"/>
    </row>
    <row r="49" spans="1:26" ht="19.5" customHeight="1" thickBot="1">
      <c r="A49" s="196" t="s">
        <v>43</v>
      </c>
      <c r="B49" s="227"/>
      <c r="C49" s="198"/>
      <c r="D49" s="199"/>
      <c r="E49" s="199"/>
      <c r="F49" s="199"/>
      <c r="G49" s="227"/>
      <c r="H49" s="199"/>
      <c r="I49" s="199"/>
      <c r="J49" s="199"/>
      <c r="K49" s="199"/>
      <c r="L49" s="227"/>
      <c r="M49" s="199"/>
      <c r="N49" s="199"/>
      <c r="O49" s="200"/>
      <c r="P49" s="199"/>
      <c r="Q49" s="227"/>
      <c r="R49" s="199"/>
      <c r="S49" s="200"/>
      <c r="T49" s="199"/>
      <c r="U49" s="199"/>
      <c r="V49" s="262"/>
      <c r="W49" s="199"/>
      <c r="X49" s="200"/>
      <c r="Y49" s="202"/>
      <c r="Z49" s="203"/>
    </row>
  </sheetData>
  <sheetProtection/>
  <mergeCells count="64">
    <mergeCell ref="A1:T1"/>
    <mergeCell ref="A2:T2"/>
    <mergeCell ref="A3:Y3"/>
    <mergeCell ref="A4:A6"/>
    <mergeCell ref="B4:E4"/>
    <mergeCell ref="F4:F7"/>
    <mergeCell ref="G4:J4"/>
    <mergeCell ref="K4:K6"/>
    <mergeCell ref="L4:O4"/>
    <mergeCell ref="P4:P7"/>
    <mergeCell ref="Q4:T4"/>
    <mergeCell ref="U4:U6"/>
    <mergeCell ref="V4:Y4"/>
    <mergeCell ref="B5:D5"/>
    <mergeCell ref="G5:I5"/>
    <mergeCell ref="L5:N5"/>
    <mergeCell ref="Q5:S5"/>
    <mergeCell ref="V5:X5"/>
    <mergeCell ref="A7:A16"/>
    <mergeCell ref="K7:K16"/>
    <mergeCell ref="U7:U16"/>
    <mergeCell ref="F8:F16"/>
    <mergeCell ref="P8:P16"/>
    <mergeCell ref="A17:A24"/>
    <mergeCell ref="F17:F24"/>
    <mergeCell ref="K17:K24"/>
    <mergeCell ref="P17:P24"/>
    <mergeCell ref="U17:U24"/>
    <mergeCell ref="A25:A30"/>
    <mergeCell ref="F25:F30"/>
    <mergeCell ref="K25:K30"/>
    <mergeCell ref="P25:P30"/>
    <mergeCell ref="U25:U30"/>
    <mergeCell ref="A31:A39"/>
    <mergeCell ref="F31:F39"/>
    <mergeCell ref="K31:K39"/>
    <mergeCell ref="P31:P39"/>
    <mergeCell ref="U31:U39"/>
    <mergeCell ref="A42:A47"/>
    <mergeCell ref="F42:F47"/>
    <mergeCell ref="K42:K47"/>
    <mergeCell ref="P42:P47"/>
    <mergeCell ref="P40:P41"/>
    <mergeCell ref="B40:B41"/>
    <mergeCell ref="C40:C41"/>
    <mergeCell ref="K40:K41"/>
    <mergeCell ref="Q40:Q41"/>
    <mergeCell ref="R40:R41"/>
    <mergeCell ref="U42:U47"/>
    <mergeCell ref="A40:A41"/>
    <mergeCell ref="D40:D41"/>
    <mergeCell ref="E40:E41"/>
    <mergeCell ref="F40:F41"/>
    <mergeCell ref="G40:H41"/>
    <mergeCell ref="I40:I41"/>
    <mergeCell ref="J40:J41"/>
    <mergeCell ref="Y40:Y41"/>
    <mergeCell ref="Z40:Z41"/>
    <mergeCell ref="S40:S41"/>
    <mergeCell ref="T40:T41"/>
    <mergeCell ref="U40:U41"/>
    <mergeCell ref="V40:V41"/>
    <mergeCell ref="W40:W41"/>
    <mergeCell ref="X40:X41"/>
  </mergeCells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28">
      <selection activeCell="R36" sqref="R36"/>
    </sheetView>
  </sheetViews>
  <sheetFormatPr defaultColWidth="6.125" defaultRowHeight="16.5"/>
  <cols>
    <col min="1" max="1" width="5.125" style="204" customWidth="1"/>
    <col min="2" max="2" width="6.375" style="205" customWidth="1"/>
    <col min="3" max="3" width="17.25390625" style="1" customWidth="1"/>
    <col min="4" max="4" width="6.375" style="206" customWidth="1"/>
    <col min="5" max="5" width="15.00390625" style="1" customWidth="1"/>
    <col min="6" max="6" width="5.125" style="204" customWidth="1"/>
    <col min="7" max="7" width="6.375" style="205" customWidth="1"/>
    <col min="8" max="8" width="16.75390625" style="1" customWidth="1"/>
    <col min="9" max="9" width="6.375" style="1" customWidth="1"/>
    <col min="10" max="10" width="15.25390625" style="1" customWidth="1"/>
    <col min="11" max="11" width="5.125" style="204" customWidth="1"/>
    <col min="12" max="12" width="6.375" style="205" customWidth="1"/>
    <col min="13" max="13" width="17.375" style="1" customWidth="1"/>
    <col min="14" max="14" width="6.375" style="1" customWidth="1"/>
    <col min="15" max="15" width="11.75390625" style="1" customWidth="1"/>
    <col min="16" max="16" width="5.125" style="204" customWidth="1"/>
    <col min="17" max="17" width="6.375" style="205" customWidth="1"/>
    <col min="18" max="18" width="17.875" style="1" customWidth="1"/>
    <col min="19" max="19" width="6.375" style="1" customWidth="1"/>
    <col min="20" max="20" width="15.375" style="1" customWidth="1"/>
    <col min="21" max="21" width="5.125" style="204" customWidth="1"/>
    <col min="22" max="22" width="6.375" style="2" customWidth="1"/>
    <col min="23" max="23" width="17.375" style="1" customWidth="1"/>
    <col min="24" max="24" width="6.375" style="1" customWidth="1"/>
    <col min="25" max="25" width="14.75390625" style="1" customWidth="1"/>
    <col min="26" max="26" width="14.625" style="1" customWidth="1"/>
    <col min="27" max="27" width="8.75390625" style="1" customWidth="1"/>
    <col min="28" max="16384" width="6.125" style="1" customWidth="1"/>
  </cols>
  <sheetData>
    <row r="1" spans="1:21" ht="20.25" customHeight="1">
      <c r="A1" s="336" t="s">
        <v>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1"/>
    </row>
    <row r="2" spans="1:21" ht="17.25" customHeight="1">
      <c r="A2" s="336" t="s">
        <v>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1"/>
    </row>
    <row r="3" spans="1:25" s="3" customFormat="1" ht="29.25" customHeight="1" thickBot="1">
      <c r="A3" s="337" t="s">
        <v>44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</row>
    <row r="4" spans="1:26" s="5" customFormat="1" ht="24.75" customHeight="1">
      <c r="A4" s="338" t="s">
        <v>10</v>
      </c>
      <c r="B4" s="339">
        <v>42065</v>
      </c>
      <c r="C4" s="340"/>
      <c r="D4" s="340"/>
      <c r="E4" s="340"/>
      <c r="F4" s="341" t="s">
        <v>11</v>
      </c>
      <c r="G4" s="343">
        <f>B4+1</f>
        <v>42066</v>
      </c>
      <c r="H4" s="340"/>
      <c r="I4" s="340"/>
      <c r="J4" s="340"/>
      <c r="K4" s="327" t="s">
        <v>12</v>
      </c>
      <c r="L4" s="344">
        <f>G4+1</f>
        <v>42067</v>
      </c>
      <c r="M4" s="345"/>
      <c r="N4" s="345"/>
      <c r="O4" s="346"/>
      <c r="P4" s="347" t="s">
        <v>13</v>
      </c>
      <c r="Q4" s="325">
        <f>L4+1</f>
        <v>42068</v>
      </c>
      <c r="R4" s="326"/>
      <c r="S4" s="326"/>
      <c r="T4" s="326"/>
      <c r="U4" s="327" t="s">
        <v>14</v>
      </c>
      <c r="V4" s="328">
        <f>Q4+1</f>
        <v>42069</v>
      </c>
      <c r="W4" s="329"/>
      <c r="X4" s="329"/>
      <c r="Y4" s="329"/>
      <c r="Z4" s="4" t="s">
        <v>15</v>
      </c>
    </row>
    <row r="5" spans="1:26" s="5" customFormat="1" ht="21.75" customHeight="1">
      <c r="A5" s="310"/>
      <c r="B5" s="330" t="s">
        <v>16</v>
      </c>
      <c r="C5" s="331"/>
      <c r="D5" s="331"/>
      <c r="E5" s="6">
        <f>990+1160</f>
        <v>2150</v>
      </c>
      <c r="F5" s="342"/>
      <c r="G5" s="330" t="s">
        <v>17</v>
      </c>
      <c r="H5" s="332"/>
      <c r="I5" s="332"/>
      <c r="J5" s="6">
        <f>E5</f>
        <v>2150</v>
      </c>
      <c r="K5" s="308"/>
      <c r="L5" s="333" t="s">
        <v>17</v>
      </c>
      <c r="M5" s="334"/>
      <c r="N5" s="335"/>
      <c r="O5" s="6">
        <f>J5</f>
        <v>2150</v>
      </c>
      <c r="P5" s="348"/>
      <c r="Q5" s="330" t="s">
        <v>17</v>
      </c>
      <c r="R5" s="332"/>
      <c r="S5" s="332"/>
      <c r="T5" s="6">
        <f>E5</f>
        <v>2150</v>
      </c>
      <c r="U5" s="308"/>
      <c r="V5" s="330" t="s">
        <v>17</v>
      </c>
      <c r="W5" s="332"/>
      <c r="X5" s="332"/>
      <c r="Y5" s="6">
        <f>T5</f>
        <v>2150</v>
      </c>
      <c r="Z5" s="7"/>
    </row>
    <row r="6" spans="1:26" s="5" customFormat="1" ht="22.5" customHeight="1">
      <c r="A6" s="311"/>
      <c r="B6" s="8" t="s">
        <v>18</v>
      </c>
      <c r="C6" s="9" t="s">
        <v>19</v>
      </c>
      <c r="D6" s="10" t="s">
        <v>20</v>
      </c>
      <c r="E6" s="11" t="s">
        <v>21</v>
      </c>
      <c r="F6" s="342"/>
      <c r="G6" s="8" t="s">
        <v>18</v>
      </c>
      <c r="H6" s="9" t="s">
        <v>19</v>
      </c>
      <c r="I6" s="10" t="s">
        <v>20</v>
      </c>
      <c r="J6" s="11" t="s">
        <v>21</v>
      </c>
      <c r="K6" s="308"/>
      <c r="L6" s="8" t="s">
        <v>18</v>
      </c>
      <c r="M6" s="9" t="s">
        <v>19</v>
      </c>
      <c r="N6" s="10" t="s">
        <v>20</v>
      </c>
      <c r="O6" s="11" t="s">
        <v>21</v>
      </c>
      <c r="P6" s="348"/>
      <c r="Q6" s="8" t="s">
        <v>18</v>
      </c>
      <c r="R6" s="9" t="s">
        <v>19</v>
      </c>
      <c r="S6" s="10" t="s">
        <v>20</v>
      </c>
      <c r="T6" s="11" t="s">
        <v>21</v>
      </c>
      <c r="U6" s="308"/>
      <c r="V6" s="12" t="s">
        <v>18</v>
      </c>
      <c r="W6" s="9" t="s">
        <v>19</v>
      </c>
      <c r="X6" s="10" t="s">
        <v>20</v>
      </c>
      <c r="Y6" s="11" t="s">
        <v>21</v>
      </c>
      <c r="Z6" s="13"/>
    </row>
    <row r="7" spans="1:26" s="29" customFormat="1" ht="21" customHeight="1">
      <c r="A7" s="319"/>
      <c r="B7" s="14"/>
      <c r="C7" s="15"/>
      <c r="D7" s="16"/>
      <c r="E7" s="17">
        <f aca="true" t="shared" si="0" ref="E7:E15">D7*$E$5/1000</f>
        <v>0</v>
      </c>
      <c r="F7" s="342"/>
      <c r="G7" s="229" t="s">
        <v>59</v>
      </c>
      <c r="H7" s="18" t="s">
        <v>22</v>
      </c>
      <c r="I7" s="19">
        <v>3</v>
      </c>
      <c r="J7" s="20">
        <f aca="true" t="shared" si="1" ref="J7:J13">I7*$J$5/1000</f>
        <v>6.45</v>
      </c>
      <c r="K7" s="316"/>
      <c r="L7" s="21"/>
      <c r="M7" s="15"/>
      <c r="N7" s="22"/>
      <c r="O7" s="23">
        <f aca="true" t="shared" si="2" ref="O7:O21">N7*$O$5/1000</f>
        <v>0</v>
      </c>
      <c r="P7" s="332"/>
      <c r="Q7" s="14" t="s">
        <v>23</v>
      </c>
      <c r="R7" s="24" t="s">
        <v>24</v>
      </c>
      <c r="S7" s="25">
        <v>5</v>
      </c>
      <c r="T7" s="26">
        <f>S7*$T$5/1000</f>
        <v>10.75</v>
      </c>
      <c r="U7" s="304"/>
      <c r="V7" s="27"/>
      <c r="W7" s="28"/>
      <c r="X7" s="16"/>
      <c r="Y7" s="23">
        <f aca="true" t="shared" si="3" ref="Y7:Y13">X7*$Y$5/1000</f>
        <v>0</v>
      </c>
      <c r="Z7" s="13"/>
    </row>
    <row r="8" spans="1:26" s="29" customFormat="1" ht="21" customHeight="1">
      <c r="A8" s="320"/>
      <c r="B8" s="21"/>
      <c r="C8" s="15"/>
      <c r="D8" s="16"/>
      <c r="E8" s="17">
        <f t="shared" si="0"/>
        <v>0</v>
      </c>
      <c r="F8" s="323"/>
      <c r="G8" s="21"/>
      <c r="H8" s="15"/>
      <c r="I8" s="16"/>
      <c r="J8" s="30">
        <f t="shared" si="1"/>
        <v>0</v>
      </c>
      <c r="K8" s="317"/>
      <c r="L8" s="21"/>
      <c r="M8" s="15"/>
      <c r="N8" s="16"/>
      <c r="O8" s="23">
        <f t="shared" si="2"/>
        <v>0</v>
      </c>
      <c r="P8" s="323"/>
      <c r="Q8" s="21"/>
      <c r="R8" s="31"/>
      <c r="S8" s="16"/>
      <c r="T8" s="23">
        <f>S8*$T$5/1000</f>
        <v>0</v>
      </c>
      <c r="U8" s="304"/>
      <c r="V8" s="32"/>
      <c r="W8" s="15"/>
      <c r="X8" s="16"/>
      <c r="Y8" s="23">
        <f t="shared" si="3"/>
        <v>0</v>
      </c>
      <c r="Z8" s="33"/>
    </row>
    <row r="9" spans="1:26" s="29" customFormat="1" ht="21" customHeight="1">
      <c r="A9" s="321"/>
      <c r="B9" s="21"/>
      <c r="C9" s="15"/>
      <c r="D9" s="16"/>
      <c r="E9" s="17">
        <f t="shared" si="0"/>
        <v>0</v>
      </c>
      <c r="F9" s="324"/>
      <c r="G9" s="21"/>
      <c r="H9" s="15"/>
      <c r="I9" s="16"/>
      <c r="J9" s="30">
        <f t="shared" si="1"/>
        <v>0</v>
      </c>
      <c r="K9" s="317"/>
      <c r="L9" s="21"/>
      <c r="M9" s="15"/>
      <c r="N9" s="16"/>
      <c r="O9" s="23">
        <f t="shared" si="2"/>
        <v>0</v>
      </c>
      <c r="P9" s="324"/>
      <c r="Q9" s="21"/>
      <c r="R9" s="31"/>
      <c r="S9" s="16"/>
      <c r="T9" s="23">
        <f>S9*$T$5/1000</f>
        <v>0</v>
      </c>
      <c r="U9" s="304"/>
      <c r="V9" s="32"/>
      <c r="W9" s="15"/>
      <c r="X9" s="16"/>
      <c r="Y9" s="23">
        <f t="shared" si="3"/>
        <v>0</v>
      </c>
      <c r="Z9" s="34"/>
    </row>
    <row r="10" spans="1:26" s="29" customFormat="1" ht="21" customHeight="1">
      <c r="A10" s="321"/>
      <c r="B10" s="35"/>
      <c r="C10" s="31"/>
      <c r="D10" s="16"/>
      <c r="E10" s="17">
        <f t="shared" si="0"/>
        <v>0</v>
      </c>
      <c r="F10" s="324"/>
      <c r="G10" s="35"/>
      <c r="H10" s="15"/>
      <c r="I10" s="16"/>
      <c r="J10" s="30">
        <f t="shared" si="1"/>
        <v>0</v>
      </c>
      <c r="K10" s="317"/>
      <c r="L10" s="21"/>
      <c r="M10" s="15"/>
      <c r="N10" s="16"/>
      <c r="O10" s="23">
        <f t="shared" si="2"/>
        <v>0</v>
      </c>
      <c r="P10" s="324"/>
      <c r="Q10" s="35"/>
      <c r="R10" s="36"/>
      <c r="S10" s="37"/>
      <c r="T10" s="23">
        <f>S10*$T$5/1000</f>
        <v>0</v>
      </c>
      <c r="U10" s="304"/>
      <c r="V10" s="32"/>
      <c r="W10" s="15"/>
      <c r="X10" s="16"/>
      <c r="Y10" s="23">
        <f t="shared" si="3"/>
        <v>0</v>
      </c>
      <c r="Z10" s="38"/>
    </row>
    <row r="11" spans="1:26" s="29" customFormat="1" ht="21" customHeight="1">
      <c r="A11" s="321"/>
      <c r="B11" s="21"/>
      <c r="C11" s="39"/>
      <c r="D11" s="40"/>
      <c r="E11" s="17">
        <f t="shared" si="0"/>
        <v>0</v>
      </c>
      <c r="F11" s="324"/>
      <c r="G11" s="21"/>
      <c r="H11" s="15"/>
      <c r="I11" s="16"/>
      <c r="J11" s="30">
        <f t="shared" si="1"/>
        <v>0</v>
      </c>
      <c r="K11" s="317"/>
      <c r="L11" s="21"/>
      <c r="M11" s="15"/>
      <c r="N11" s="16"/>
      <c r="O11" s="23">
        <f t="shared" si="2"/>
        <v>0</v>
      </c>
      <c r="P11" s="324"/>
      <c r="Q11" s="21"/>
      <c r="R11" s="15"/>
      <c r="S11" s="16"/>
      <c r="T11" s="23"/>
      <c r="U11" s="304"/>
      <c r="V11" s="32"/>
      <c r="W11" s="41"/>
      <c r="X11" s="16"/>
      <c r="Y11" s="23">
        <f t="shared" si="3"/>
        <v>0</v>
      </c>
      <c r="Z11" s="13"/>
    </row>
    <row r="12" spans="1:26" s="29" customFormat="1" ht="21" customHeight="1">
      <c r="A12" s="321"/>
      <c r="B12" s="21"/>
      <c r="C12" s="42"/>
      <c r="D12" s="43"/>
      <c r="E12" s="17">
        <f t="shared" si="0"/>
        <v>0</v>
      </c>
      <c r="F12" s="324"/>
      <c r="G12" s="21"/>
      <c r="H12" s="44"/>
      <c r="I12" s="45"/>
      <c r="J12" s="30">
        <f t="shared" si="1"/>
        <v>0</v>
      </c>
      <c r="K12" s="317"/>
      <c r="L12" s="46"/>
      <c r="M12" s="15"/>
      <c r="N12" s="16"/>
      <c r="O12" s="23">
        <f t="shared" si="2"/>
        <v>0</v>
      </c>
      <c r="P12" s="324"/>
      <c r="Q12" s="21"/>
      <c r="R12" s="47"/>
      <c r="S12" s="22"/>
      <c r="T12" s="23"/>
      <c r="U12" s="304"/>
      <c r="V12" s="32"/>
      <c r="W12" s="48"/>
      <c r="X12" s="49"/>
      <c r="Y12" s="23">
        <f t="shared" si="3"/>
        <v>0</v>
      </c>
      <c r="Z12" s="33"/>
    </row>
    <row r="13" spans="1:26" s="29" customFormat="1" ht="21" customHeight="1">
      <c r="A13" s="321"/>
      <c r="B13" s="50"/>
      <c r="C13" s="42"/>
      <c r="D13" s="43"/>
      <c r="E13" s="17">
        <f t="shared" si="0"/>
        <v>0</v>
      </c>
      <c r="F13" s="324"/>
      <c r="G13" s="50"/>
      <c r="H13" s="44"/>
      <c r="I13" s="45"/>
      <c r="J13" s="30">
        <f t="shared" si="1"/>
        <v>0</v>
      </c>
      <c r="K13" s="317"/>
      <c r="L13" s="21"/>
      <c r="M13" s="15"/>
      <c r="N13" s="16"/>
      <c r="O13" s="23">
        <f t="shared" si="2"/>
        <v>0</v>
      </c>
      <c r="P13" s="324"/>
      <c r="Q13" s="50"/>
      <c r="R13" s="51"/>
      <c r="S13" s="37"/>
      <c r="T13" s="23"/>
      <c r="U13" s="304"/>
      <c r="V13" s="32"/>
      <c r="W13" s="52"/>
      <c r="X13" s="52"/>
      <c r="Y13" s="23">
        <f t="shared" si="3"/>
        <v>0</v>
      </c>
      <c r="Z13" s="33"/>
    </row>
    <row r="14" spans="1:26" s="29" customFormat="1" ht="21" customHeight="1">
      <c r="A14" s="321"/>
      <c r="B14" s="53"/>
      <c r="C14" s="36"/>
      <c r="D14" s="54"/>
      <c r="E14" s="17">
        <f t="shared" si="0"/>
        <v>0</v>
      </c>
      <c r="F14" s="324"/>
      <c r="G14" s="50"/>
      <c r="H14" s="44"/>
      <c r="I14" s="45"/>
      <c r="J14" s="30"/>
      <c r="K14" s="317"/>
      <c r="L14" s="21"/>
      <c r="M14" s="15"/>
      <c r="N14" s="16"/>
      <c r="O14" s="23">
        <f t="shared" si="2"/>
        <v>0</v>
      </c>
      <c r="P14" s="324"/>
      <c r="Q14" s="53"/>
      <c r="R14" s="47"/>
      <c r="S14" s="55"/>
      <c r="T14" s="23"/>
      <c r="U14" s="304"/>
      <c r="V14" s="32"/>
      <c r="W14" s="52"/>
      <c r="X14" s="52"/>
      <c r="Y14" s="23"/>
      <c r="Z14" s="33"/>
    </row>
    <row r="15" spans="1:26" s="29" customFormat="1" ht="21" customHeight="1">
      <c r="A15" s="321"/>
      <c r="B15" s="21"/>
      <c r="C15" s="56"/>
      <c r="D15" s="57"/>
      <c r="E15" s="17">
        <f t="shared" si="0"/>
        <v>0</v>
      </c>
      <c r="F15" s="324"/>
      <c r="G15" s="21"/>
      <c r="H15" s="44"/>
      <c r="I15" s="45"/>
      <c r="J15" s="30"/>
      <c r="K15" s="317"/>
      <c r="L15" s="58"/>
      <c r="M15" s="15"/>
      <c r="N15" s="16"/>
      <c r="O15" s="23">
        <f t="shared" si="2"/>
        <v>0</v>
      </c>
      <c r="P15" s="324"/>
      <c r="Q15" s="21"/>
      <c r="R15" s="47"/>
      <c r="S15" s="55"/>
      <c r="T15" s="59"/>
      <c r="U15" s="304"/>
      <c r="V15" s="32"/>
      <c r="W15" s="52"/>
      <c r="X15" s="52"/>
      <c r="Y15" s="23"/>
      <c r="Z15" s="13"/>
    </row>
    <row r="16" spans="1:26" s="5" customFormat="1" ht="21" customHeight="1">
      <c r="A16" s="322"/>
      <c r="B16" s="60"/>
      <c r="C16" s="61" t="s">
        <v>25</v>
      </c>
      <c r="D16" s="62">
        <f>SUM(D9:D15)</f>
        <v>0</v>
      </c>
      <c r="E16" s="63">
        <f>SUM(E7:E13)</f>
        <v>0</v>
      </c>
      <c r="F16" s="324"/>
      <c r="G16" s="60"/>
      <c r="H16" s="64" t="s">
        <v>25</v>
      </c>
      <c r="I16" s="65">
        <f>SUM(I8:I15)</f>
        <v>0</v>
      </c>
      <c r="J16" s="59">
        <f>SUM(J9:J13)</f>
        <v>0</v>
      </c>
      <c r="K16" s="317"/>
      <c r="L16" s="66"/>
      <c r="M16" s="64" t="s">
        <v>25</v>
      </c>
      <c r="N16" s="65">
        <f>SUM(N8:N15)</f>
        <v>0</v>
      </c>
      <c r="O16" s="59">
        <f>SUM(O9:O13)</f>
        <v>0</v>
      </c>
      <c r="P16" s="324"/>
      <c r="Q16" s="60"/>
      <c r="R16" s="67" t="s">
        <v>25</v>
      </c>
      <c r="S16" s="67">
        <f>SUM(S8:S15)</f>
        <v>0</v>
      </c>
      <c r="T16" s="68">
        <f>SUM(T9:T13)</f>
        <v>0</v>
      </c>
      <c r="U16" s="304"/>
      <c r="V16" s="69"/>
      <c r="W16" s="67" t="s">
        <v>25</v>
      </c>
      <c r="X16" s="67">
        <f>SUM(X7:X15)</f>
        <v>0</v>
      </c>
      <c r="Y16" s="70">
        <f>SUM(Y7:Y13)</f>
        <v>0</v>
      </c>
      <c r="Z16" s="34"/>
    </row>
    <row r="17" spans="1:26" s="29" customFormat="1" ht="21" customHeight="1">
      <c r="A17" s="312"/>
      <c r="B17" s="21"/>
      <c r="C17" s="24"/>
      <c r="D17" s="71"/>
      <c r="E17" s="17">
        <f aca="true" t="shared" si="4" ref="E17:E28">D17*$E$5/1000</f>
        <v>0</v>
      </c>
      <c r="F17" s="315"/>
      <c r="G17" s="21"/>
      <c r="H17" s="72"/>
      <c r="I17" s="73"/>
      <c r="J17" s="30">
        <f>I17*$J$5/1000</f>
        <v>0</v>
      </c>
      <c r="K17" s="316"/>
      <c r="L17" s="74"/>
      <c r="M17" s="75"/>
      <c r="N17" s="76"/>
      <c r="O17" s="23">
        <f t="shared" si="2"/>
        <v>0</v>
      </c>
      <c r="P17" s="304"/>
      <c r="Q17" s="21"/>
      <c r="R17" s="15"/>
      <c r="S17" s="16"/>
      <c r="T17" s="23">
        <f>S17*$T$5/1000</f>
        <v>0</v>
      </c>
      <c r="U17" s="318"/>
      <c r="V17" s="77"/>
      <c r="W17" s="78"/>
      <c r="X17" s="79"/>
      <c r="Y17" s="23">
        <f aca="true" t="shared" si="5" ref="Y17:Y22">X17*$Y$5/1000</f>
        <v>0</v>
      </c>
      <c r="Z17" s="34"/>
    </row>
    <row r="18" spans="1:26" s="29" customFormat="1" ht="21" customHeight="1">
      <c r="A18" s="313"/>
      <c r="B18" s="21"/>
      <c r="C18" s="80"/>
      <c r="D18" s="71"/>
      <c r="E18" s="17">
        <f t="shared" si="4"/>
        <v>0</v>
      </c>
      <c r="F18" s="304"/>
      <c r="G18" s="21"/>
      <c r="H18" s="81"/>
      <c r="I18" s="71"/>
      <c r="J18" s="30">
        <f>I18*$J$5/1000</f>
        <v>0</v>
      </c>
      <c r="K18" s="317"/>
      <c r="L18" s="21"/>
      <c r="M18" s="39"/>
      <c r="N18" s="40"/>
      <c r="O18" s="82"/>
      <c r="P18" s="304"/>
      <c r="Q18" s="21"/>
      <c r="R18" s="15"/>
      <c r="S18" s="16"/>
      <c r="T18" s="23">
        <f>S18*$T$5/1000</f>
        <v>0</v>
      </c>
      <c r="U18" s="318"/>
      <c r="V18" s="77"/>
      <c r="W18" s="83"/>
      <c r="X18" s="84"/>
      <c r="Y18" s="23">
        <f t="shared" si="5"/>
        <v>0</v>
      </c>
      <c r="Z18" s="33"/>
    </row>
    <row r="19" spans="1:26" s="29" customFormat="1" ht="21" customHeight="1">
      <c r="A19" s="313"/>
      <c r="B19" s="21"/>
      <c r="C19" s="80"/>
      <c r="D19" s="71"/>
      <c r="E19" s="17">
        <f t="shared" si="4"/>
        <v>0</v>
      </c>
      <c r="F19" s="304"/>
      <c r="G19" s="21"/>
      <c r="H19" s="81"/>
      <c r="I19" s="71"/>
      <c r="J19" s="30">
        <f>I19*$J$5/1000</f>
        <v>0</v>
      </c>
      <c r="K19" s="317"/>
      <c r="L19" s="21"/>
      <c r="M19" s="80"/>
      <c r="N19" s="85"/>
      <c r="O19" s="23">
        <f t="shared" si="2"/>
        <v>0</v>
      </c>
      <c r="P19" s="304"/>
      <c r="Q19" s="21"/>
      <c r="R19" s="15"/>
      <c r="S19" s="16"/>
      <c r="T19" s="23">
        <f>S19*$T$5/1000</f>
        <v>0</v>
      </c>
      <c r="U19" s="318"/>
      <c r="V19" s="77"/>
      <c r="W19" s="83"/>
      <c r="X19" s="86"/>
      <c r="Y19" s="23">
        <f t="shared" si="5"/>
        <v>0</v>
      </c>
      <c r="Z19" s="34"/>
    </row>
    <row r="20" spans="1:26" s="29" customFormat="1" ht="21" customHeight="1">
      <c r="A20" s="313"/>
      <c r="B20" s="21"/>
      <c r="C20" s="80"/>
      <c r="D20" s="71"/>
      <c r="E20" s="17">
        <f t="shared" si="4"/>
        <v>0</v>
      </c>
      <c r="F20" s="304"/>
      <c r="G20" s="21"/>
      <c r="H20" s="81"/>
      <c r="I20" s="16"/>
      <c r="J20" s="30">
        <f>I20*$J$5/1000</f>
        <v>0</v>
      </c>
      <c r="K20" s="317"/>
      <c r="L20" s="21"/>
      <c r="M20" s="39"/>
      <c r="N20" s="40"/>
      <c r="O20" s="23">
        <f t="shared" si="2"/>
        <v>0</v>
      </c>
      <c r="P20" s="304"/>
      <c r="Q20" s="21"/>
      <c r="R20" s="15"/>
      <c r="S20" s="16"/>
      <c r="T20" s="23"/>
      <c r="U20" s="318"/>
      <c r="V20" s="77"/>
      <c r="W20" s="83"/>
      <c r="X20" s="86"/>
      <c r="Y20" s="23">
        <f t="shared" si="5"/>
        <v>0</v>
      </c>
      <c r="Z20" s="38"/>
    </row>
    <row r="21" spans="1:26" s="29" customFormat="1" ht="21" customHeight="1">
      <c r="A21" s="313"/>
      <c r="B21" s="21"/>
      <c r="C21" s="80"/>
      <c r="D21" s="55"/>
      <c r="E21" s="17">
        <f t="shared" si="4"/>
        <v>0</v>
      </c>
      <c r="F21" s="304"/>
      <c r="G21" s="21"/>
      <c r="H21" s="81"/>
      <c r="I21" s="16"/>
      <c r="J21" s="30">
        <f>I21*$J$5/1000</f>
        <v>0</v>
      </c>
      <c r="K21" s="317"/>
      <c r="L21" s="21"/>
      <c r="M21" s="87"/>
      <c r="N21" s="88"/>
      <c r="O21" s="23">
        <f t="shared" si="2"/>
        <v>0</v>
      </c>
      <c r="P21" s="304"/>
      <c r="Q21" s="21"/>
      <c r="R21" s="89"/>
      <c r="S21" s="55"/>
      <c r="T21" s="23"/>
      <c r="U21" s="318"/>
      <c r="V21" s="77"/>
      <c r="W21" s="90"/>
      <c r="X21" s="91"/>
      <c r="Y21" s="23">
        <f t="shared" si="5"/>
        <v>0</v>
      </c>
      <c r="Z21" s="34"/>
    </row>
    <row r="22" spans="1:26" s="29" customFormat="1" ht="21" customHeight="1">
      <c r="A22" s="313"/>
      <c r="B22" s="74"/>
      <c r="C22" s="92"/>
      <c r="D22" s="16"/>
      <c r="E22" s="17">
        <f t="shared" si="4"/>
        <v>0</v>
      </c>
      <c r="F22" s="304"/>
      <c r="G22" s="74"/>
      <c r="H22" s="93"/>
      <c r="I22" s="94"/>
      <c r="J22" s="30"/>
      <c r="K22" s="317"/>
      <c r="L22" s="21"/>
      <c r="M22" s="51"/>
      <c r="N22" s="16"/>
      <c r="O22" s="23"/>
      <c r="P22" s="304"/>
      <c r="Q22" s="21"/>
      <c r="R22" s="80"/>
      <c r="S22" s="71"/>
      <c r="T22" s="23"/>
      <c r="U22" s="318"/>
      <c r="V22" s="95"/>
      <c r="W22" s="96"/>
      <c r="X22" s="97"/>
      <c r="Y22" s="23">
        <f t="shared" si="5"/>
        <v>0</v>
      </c>
      <c r="Z22" s="13"/>
    </row>
    <row r="23" spans="1:26" s="29" customFormat="1" ht="21" customHeight="1">
      <c r="A23" s="313"/>
      <c r="B23" s="98"/>
      <c r="C23" s="99"/>
      <c r="D23" s="100"/>
      <c r="E23" s="17">
        <f t="shared" si="4"/>
        <v>0</v>
      </c>
      <c r="F23" s="304"/>
      <c r="G23" s="98"/>
      <c r="H23" s="101"/>
      <c r="I23" s="102"/>
      <c r="J23" s="30"/>
      <c r="K23" s="317"/>
      <c r="L23" s="98"/>
      <c r="M23" s="103"/>
      <c r="N23" s="88"/>
      <c r="O23" s="23"/>
      <c r="P23" s="304"/>
      <c r="Q23" s="21"/>
      <c r="R23" s="89"/>
      <c r="S23" s="55"/>
      <c r="T23" s="23"/>
      <c r="U23" s="318"/>
      <c r="V23" s="95"/>
      <c r="W23" s="96"/>
      <c r="X23" s="97"/>
      <c r="Y23" s="23"/>
      <c r="Z23" s="34"/>
    </row>
    <row r="24" spans="1:26" s="5" customFormat="1" ht="21" customHeight="1">
      <c r="A24" s="314"/>
      <c r="B24" s="104"/>
      <c r="C24" s="67" t="s">
        <v>25</v>
      </c>
      <c r="D24" s="105">
        <f>SUM(D17:D23)</f>
        <v>0</v>
      </c>
      <c r="E24" s="63">
        <f>SUM(E17:E23)</f>
        <v>0</v>
      </c>
      <c r="F24" s="304"/>
      <c r="G24" s="104"/>
      <c r="H24" s="67" t="s">
        <v>25</v>
      </c>
      <c r="I24" s="67">
        <f>SUM(I17:I23)</f>
        <v>0</v>
      </c>
      <c r="J24" s="70">
        <f>SUM(J17:J22)</f>
        <v>0</v>
      </c>
      <c r="K24" s="317"/>
      <c r="L24" s="104"/>
      <c r="M24" s="67" t="s">
        <v>25</v>
      </c>
      <c r="N24" s="67">
        <f>SUM(N17:N23)</f>
        <v>0</v>
      </c>
      <c r="O24" s="70">
        <f>SUM(O17:O22)</f>
        <v>0</v>
      </c>
      <c r="P24" s="304"/>
      <c r="Q24" s="104"/>
      <c r="R24" s="67" t="s">
        <v>25</v>
      </c>
      <c r="S24" s="67">
        <f>SUM(S17:S23)</f>
        <v>0</v>
      </c>
      <c r="T24" s="70">
        <f>SUM(T17:T22)</f>
        <v>0</v>
      </c>
      <c r="U24" s="318"/>
      <c r="V24" s="106"/>
      <c r="W24" s="67" t="s">
        <v>25</v>
      </c>
      <c r="X24" s="67">
        <f>SUM(X17:X23)</f>
        <v>0</v>
      </c>
      <c r="Y24" s="68">
        <f>SUM(Y17:Y23)</f>
        <v>0</v>
      </c>
      <c r="Z24" s="33"/>
    </row>
    <row r="25" spans="1:26" s="29" customFormat="1" ht="21" customHeight="1">
      <c r="A25" s="306" t="s">
        <v>26</v>
      </c>
      <c r="B25" s="74"/>
      <c r="C25" s="107"/>
      <c r="D25" s="102"/>
      <c r="E25" s="17">
        <f t="shared" si="4"/>
        <v>0</v>
      </c>
      <c r="F25" s="308" t="s">
        <v>27</v>
      </c>
      <c r="G25" s="95"/>
      <c r="H25" s="107"/>
      <c r="I25" s="102"/>
      <c r="J25" s="30">
        <f>I25*$J$5/1000</f>
        <v>0</v>
      </c>
      <c r="K25" s="308" t="s">
        <v>26</v>
      </c>
      <c r="L25" s="95"/>
      <c r="M25" s="107"/>
      <c r="N25" s="102"/>
      <c r="O25" s="26">
        <f>N25*$O$5/1000</f>
        <v>0</v>
      </c>
      <c r="P25" s="308" t="s">
        <v>27</v>
      </c>
      <c r="Q25" s="95" t="s">
        <v>28</v>
      </c>
      <c r="R25" s="108" t="s">
        <v>29</v>
      </c>
      <c r="S25" s="102">
        <v>75</v>
      </c>
      <c r="T25" s="23">
        <f>S25*$T$5/1000</f>
        <v>161.25</v>
      </c>
      <c r="U25" s="308" t="s">
        <v>26</v>
      </c>
      <c r="V25" s="95" t="s">
        <v>30</v>
      </c>
      <c r="W25" s="107" t="s">
        <v>31</v>
      </c>
      <c r="X25" s="102">
        <v>71</v>
      </c>
      <c r="Y25" s="26">
        <f>X25*$Y$5/1000</f>
        <v>152.65</v>
      </c>
      <c r="Z25" s="109"/>
    </row>
    <row r="26" spans="1:26" s="29" customFormat="1" ht="21" customHeight="1">
      <c r="A26" s="307"/>
      <c r="B26" s="74"/>
      <c r="C26" s="31"/>
      <c r="D26" s="102"/>
      <c r="E26" s="17">
        <f t="shared" si="4"/>
        <v>0</v>
      </c>
      <c r="F26" s="309"/>
      <c r="G26" s="95"/>
      <c r="H26" s="41"/>
      <c r="I26" s="102"/>
      <c r="J26" s="30">
        <f>I26*$J$5/1000</f>
        <v>0</v>
      </c>
      <c r="K26" s="309"/>
      <c r="L26" s="95"/>
      <c r="M26" s="110"/>
      <c r="N26" s="111"/>
      <c r="O26" s="112">
        <v>0.1</v>
      </c>
      <c r="P26" s="309"/>
      <c r="Q26" s="95" t="s">
        <v>32</v>
      </c>
      <c r="R26" s="31" t="s">
        <v>33</v>
      </c>
      <c r="S26" s="102">
        <v>1</v>
      </c>
      <c r="T26" s="23">
        <f>S26*$T$5/1000</f>
        <v>2.15</v>
      </c>
      <c r="U26" s="308"/>
      <c r="V26" s="95" t="s">
        <v>32</v>
      </c>
      <c r="W26" s="110" t="s">
        <v>33</v>
      </c>
      <c r="X26" s="111">
        <v>1</v>
      </c>
      <c r="Y26" s="112">
        <f>X26*$Y$5/1000</f>
        <v>2.15</v>
      </c>
      <c r="Z26" s="113"/>
    </row>
    <row r="27" spans="1:26" s="29" customFormat="1" ht="21" customHeight="1">
      <c r="A27" s="307"/>
      <c r="B27" s="74"/>
      <c r="C27" s="114"/>
      <c r="D27" s="57"/>
      <c r="E27" s="17">
        <f t="shared" si="4"/>
        <v>0</v>
      </c>
      <c r="F27" s="309"/>
      <c r="G27" s="77"/>
      <c r="H27" s="44"/>
      <c r="I27" s="102"/>
      <c r="J27" s="23"/>
      <c r="K27" s="309"/>
      <c r="L27" s="77"/>
      <c r="M27" s="107"/>
      <c r="N27" s="102"/>
      <c r="O27" s="23"/>
      <c r="P27" s="309"/>
      <c r="Q27" s="77"/>
      <c r="R27" s="101"/>
      <c r="S27" s="102"/>
      <c r="T27" s="23">
        <f>S27*$T$5/1000</f>
        <v>0</v>
      </c>
      <c r="U27" s="308"/>
      <c r="V27" s="77"/>
      <c r="W27" s="101"/>
      <c r="X27" s="102"/>
      <c r="Y27" s="23"/>
      <c r="Z27" s="115"/>
    </row>
    <row r="28" spans="1:26" s="29" customFormat="1" ht="21" customHeight="1">
      <c r="A28" s="307"/>
      <c r="B28" s="74"/>
      <c r="C28" s="114"/>
      <c r="D28" s="116"/>
      <c r="E28" s="17">
        <f t="shared" si="4"/>
        <v>0</v>
      </c>
      <c r="F28" s="309"/>
      <c r="G28" s="74"/>
      <c r="H28" s="117"/>
      <c r="I28" s="116"/>
      <c r="J28" s="118"/>
      <c r="K28" s="309"/>
      <c r="L28" s="74"/>
      <c r="M28" s="119"/>
      <c r="N28" s="120"/>
      <c r="O28" s="23"/>
      <c r="P28" s="309"/>
      <c r="Q28" s="74"/>
      <c r="R28" s="121"/>
      <c r="S28" s="102"/>
      <c r="T28" s="23"/>
      <c r="U28" s="308"/>
      <c r="V28" s="95"/>
      <c r="W28" s="119"/>
      <c r="X28" s="120"/>
      <c r="Y28" s="23"/>
      <c r="Z28" s="113"/>
    </row>
    <row r="29" spans="1:26" s="29" customFormat="1" ht="21" customHeight="1">
      <c r="A29" s="307"/>
      <c r="B29" s="74"/>
      <c r="C29" s="101"/>
      <c r="D29" s="122"/>
      <c r="E29" s="102"/>
      <c r="F29" s="309"/>
      <c r="G29" s="74"/>
      <c r="H29" s="117"/>
      <c r="I29" s="116"/>
      <c r="J29" s="118"/>
      <c r="K29" s="309"/>
      <c r="L29" s="74"/>
      <c r="M29" s="123"/>
      <c r="N29" s="124"/>
      <c r="O29" s="124"/>
      <c r="P29" s="309"/>
      <c r="Q29" s="74"/>
      <c r="R29" s="125"/>
      <c r="S29" s="102"/>
      <c r="T29" s="23"/>
      <c r="U29" s="308"/>
      <c r="V29" s="95"/>
      <c r="W29" s="123"/>
      <c r="X29" s="124"/>
      <c r="Y29" s="102"/>
      <c r="Z29" s="113"/>
    </row>
    <row r="30" spans="1:26" s="5" customFormat="1" ht="21" customHeight="1">
      <c r="A30" s="307"/>
      <c r="B30" s="60"/>
      <c r="C30" s="61" t="s">
        <v>25</v>
      </c>
      <c r="D30" s="62">
        <f>SUM(D24:D29)</f>
        <v>0</v>
      </c>
      <c r="E30" s="63">
        <f>SUM(E24:E28)</f>
        <v>0</v>
      </c>
      <c r="F30" s="309"/>
      <c r="G30" s="60"/>
      <c r="H30" s="67" t="s">
        <v>25</v>
      </c>
      <c r="I30" s="67">
        <f>SUM(I25:I29)</f>
        <v>0</v>
      </c>
      <c r="J30" s="70">
        <f>SUM(J25:J29)</f>
        <v>0</v>
      </c>
      <c r="K30" s="309"/>
      <c r="L30" s="60"/>
      <c r="M30" s="67" t="s">
        <v>25</v>
      </c>
      <c r="N30" s="67">
        <f>SUM(N25:N29)</f>
        <v>0</v>
      </c>
      <c r="O30" s="70">
        <f>SUM(O25:O29)</f>
        <v>0.1</v>
      </c>
      <c r="P30" s="309"/>
      <c r="Q30" s="60"/>
      <c r="R30" s="67" t="s">
        <v>25</v>
      </c>
      <c r="S30" s="67">
        <f>SUM(S25:S29)</f>
        <v>76</v>
      </c>
      <c r="T30" s="70">
        <f>SUM(T25:T29)</f>
        <v>163.4</v>
      </c>
      <c r="U30" s="308"/>
      <c r="V30" s="69"/>
      <c r="W30" s="67" t="s">
        <v>25</v>
      </c>
      <c r="X30" s="67">
        <f>SUM(X25:X29)</f>
        <v>72</v>
      </c>
      <c r="Y30" s="126">
        <f>SUM(Y25:Y29)</f>
        <v>154.8</v>
      </c>
      <c r="Z30" s="113"/>
    </row>
    <row r="31" spans="1:26" s="29" customFormat="1" ht="21" customHeight="1">
      <c r="A31" s="306"/>
      <c r="B31" s="21"/>
      <c r="C31" s="15"/>
      <c r="D31" s="16"/>
      <c r="E31" s="17">
        <f>D31*$E$5/1000</f>
        <v>0</v>
      </c>
      <c r="F31" s="304"/>
      <c r="G31" s="77"/>
      <c r="H31" s="15"/>
      <c r="I31" s="16"/>
      <c r="J31" s="30">
        <f>I31*$J$5/1000</f>
        <v>0</v>
      </c>
      <c r="K31" s="308"/>
      <c r="L31" s="21"/>
      <c r="M31" s="127"/>
      <c r="N31" s="128"/>
      <c r="O31" s="23">
        <f>N31*$O$5/1000</f>
        <v>0</v>
      </c>
      <c r="P31" s="308"/>
      <c r="Q31" s="21"/>
      <c r="R31" s="15"/>
      <c r="S31" s="16"/>
      <c r="T31" s="23">
        <f>S31*$T$5/1000</f>
        <v>0</v>
      </c>
      <c r="U31" s="304"/>
      <c r="V31" s="77"/>
      <c r="W31" s="129"/>
      <c r="X31" s="130"/>
      <c r="Y31" s="23">
        <f aca="true" t="shared" si="6" ref="Y31:Y36">X31*$Y$5/1000</f>
        <v>0</v>
      </c>
      <c r="Z31" s="113"/>
    </row>
    <row r="32" spans="1:26" s="29" customFormat="1" ht="21" customHeight="1">
      <c r="A32" s="310"/>
      <c r="B32" s="21"/>
      <c r="C32" s="15"/>
      <c r="D32" s="16"/>
      <c r="E32" s="17">
        <f>D32*$E$5/1000</f>
        <v>0</v>
      </c>
      <c r="F32" s="304"/>
      <c r="G32" s="77"/>
      <c r="H32" s="15"/>
      <c r="I32" s="16"/>
      <c r="J32" s="30">
        <f>I32*$J$5/1000</f>
        <v>0</v>
      </c>
      <c r="K32" s="308"/>
      <c r="L32" s="21"/>
      <c r="M32" s="131"/>
      <c r="N32" s="132"/>
      <c r="O32" s="23">
        <f>N32*$O$5/1000</f>
        <v>0</v>
      </c>
      <c r="P32" s="308"/>
      <c r="Q32" s="21"/>
      <c r="R32" s="15"/>
      <c r="S32" s="16"/>
      <c r="T32" s="23">
        <f>S32*$T$5/1000</f>
        <v>0</v>
      </c>
      <c r="U32" s="304"/>
      <c r="V32" s="77"/>
      <c r="W32" s="129"/>
      <c r="X32" s="130"/>
      <c r="Y32" s="23">
        <f t="shared" si="6"/>
        <v>0</v>
      </c>
      <c r="Z32" s="113"/>
    </row>
    <row r="33" spans="1:26" s="29" customFormat="1" ht="21" customHeight="1">
      <c r="A33" s="310"/>
      <c r="B33" s="21"/>
      <c r="C33" s="81"/>
      <c r="D33" s="71"/>
      <c r="E33" s="17">
        <f>D33*$E$5/1000</f>
        <v>0</v>
      </c>
      <c r="F33" s="304"/>
      <c r="G33" s="21"/>
      <c r="H33" s="15"/>
      <c r="I33" s="16"/>
      <c r="J33" s="30">
        <f>I33*$J$5/1000</f>
        <v>0</v>
      </c>
      <c r="K33" s="308"/>
      <c r="L33" s="21"/>
      <c r="M33" s="133"/>
      <c r="N33" s="134"/>
      <c r="O33" s="23">
        <f>N33*$O$5/1000</f>
        <v>0</v>
      </c>
      <c r="P33" s="308"/>
      <c r="Q33" s="21"/>
      <c r="R33" s="15"/>
      <c r="S33" s="16"/>
      <c r="T33" s="23">
        <f>S33*$T$5/1000</f>
        <v>0</v>
      </c>
      <c r="U33" s="304"/>
      <c r="V33" s="77"/>
      <c r="W33" s="129"/>
      <c r="X33" s="130"/>
      <c r="Y33" s="23">
        <f t="shared" si="6"/>
        <v>0</v>
      </c>
      <c r="Z33" s="135"/>
    </row>
    <row r="34" spans="1:26" s="29" customFormat="1" ht="21" customHeight="1">
      <c r="A34" s="310"/>
      <c r="B34" s="66"/>
      <c r="C34" s="15"/>
      <c r="D34" s="16"/>
      <c r="E34" s="17">
        <f>D34*$E$5/1000</f>
        <v>0</v>
      </c>
      <c r="F34" s="304"/>
      <c r="G34" s="53"/>
      <c r="H34" s="15"/>
      <c r="I34" s="16"/>
      <c r="J34" s="30">
        <f>I34*$J$5/1000</f>
        <v>0</v>
      </c>
      <c r="K34" s="308"/>
      <c r="L34" s="53"/>
      <c r="M34" s="15"/>
      <c r="N34" s="16"/>
      <c r="O34" s="26"/>
      <c r="P34" s="308"/>
      <c r="Q34" s="53"/>
      <c r="R34" s="15"/>
      <c r="S34" s="16"/>
      <c r="T34" s="26">
        <f>S34*$T$5/1000</f>
        <v>0</v>
      </c>
      <c r="U34" s="304"/>
      <c r="V34" s="136"/>
      <c r="W34" s="129"/>
      <c r="X34" s="130"/>
      <c r="Y34" s="23">
        <f t="shared" si="6"/>
        <v>0</v>
      </c>
      <c r="Z34" s="137"/>
    </row>
    <row r="35" spans="1:26" s="29" customFormat="1" ht="21" customHeight="1">
      <c r="A35" s="310"/>
      <c r="B35" s="66"/>
      <c r="C35" s="138"/>
      <c r="D35" s="139"/>
      <c r="E35" s="17">
        <f>D35*$E$5/1000</f>
        <v>0</v>
      </c>
      <c r="F35" s="304"/>
      <c r="G35" s="53"/>
      <c r="H35" s="140"/>
      <c r="I35" s="141"/>
      <c r="J35" s="30"/>
      <c r="K35" s="308"/>
      <c r="L35" s="53"/>
      <c r="M35" s="15"/>
      <c r="N35" s="16"/>
      <c r="O35" s="26"/>
      <c r="P35" s="308"/>
      <c r="Q35" s="53"/>
      <c r="R35" s="15"/>
      <c r="S35" s="16"/>
      <c r="T35" s="23"/>
      <c r="U35" s="304"/>
      <c r="V35" s="136"/>
      <c r="W35" s="142"/>
      <c r="X35" s="143"/>
      <c r="Y35" s="23">
        <f t="shared" si="6"/>
        <v>0</v>
      </c>
      <c r="Z35" s="115"/>
    </row>
    <row r="36" spans="1:26" s="29" customFormat="1" ht="21" customHeight="1">
      <c r="A36" s="310"/>
      <c r="B36" s="74"/>
      <c r="C36" s="144"/>
      <c r="D36" s="102"/>
      <c r="E36" s="17"/>
      <c r="F36" s="304"/>
      <c r="G36" s="74"/>
      <c r="H36" s="121"/>
      <c r="I36" s="102"/>
      <c r="J36" s="30"/>
      <c r="K36" s="308"/>
      <c r="L36" s="74"/>
      <c r="M36" s="47"/>
      <c r="N36" s="145"/>
      <c r="O36" s="23"/>
      <c r="P36" s="308"/>
      <c r="Q36" s="74"/>
      <c r="R36" s="15"/>
      <c r="S36" s="16"/>
      <c r="T36" s="23"/>
      <c r="U36" s="304"/>
      <c r="V36" s="95"/>
      <c r="W36" s="129"/>
      <c r="X36" s="130"/>
      <c r="Y36" s="23">
        <f t="shared" si="6"/>
        <v>0</v>
      </c>
      <c r="Z36" s="146"/>
    </row>
    <row r="37" spans="1:26" s="29" customFormat="1" ht="21" customHeight="1">
      <c r="A37" s="310"/>
      <c r="B37" s="74"/>
      <c r="C37" s="121"/>
      <c r="D37" s="102"/>
      <c r="E37" s="17"/>
      <c r="F37" s="304"/>
      <c r="G37" s="74"/>
      <c r="H37" s="121"/>
      <c r="I37" s="102"/>
      <c r="J37" s="26"/>
      <c r="K37" s="308"/>
      <c r="L37" s="74"/>
      <c r="M37" s="121"/>
      <c r="N37" s="102"/>
      <c r="O37" s="102"/>
      <c r="P37" s="308"/>
      <c r="Q37" s="74"/>
      <c r="R37" s="15"/>
      <c r="S37" s="16"/>
      <c r="T37" s="23"/>
      <c r="U37" s="304"/>
      <c r="V37" s="95"/>
      <c r="W37" s="121"/>
      <c r="X37" s="102"/>
      <c r="Y37" s="23"/>
      <c r="Z37" s="115"/>
    </row>
    <row r="38" spans="1:26" s="29" customFormat="1" ht="21" customHeight="1">
      <c r="A38" s="310"/>
      <c r="B38" s="74"/>
      <c r="C38" s="102"/>
      <c r="D38" s="102"/>
      <c r="E38" s="102"/>
      <c r="F38" s="304"/>
      <c r="G38" s="74"/>
      <c r="H38" s="121"/>
      <c r="I38" s="102"/>
      <c r="J38" s="147"/>
      <c r="K38" s="308"/>
      <c r="L38" s="74"/>
      <c r="M38" s="148"/>
      <c r="N38" s="149"/>
      <c r="O38" s="150"/>
      <c r="P38" s="308"/>
      <c r="Q38" s="74"/>
      <c r="R38" s="102"/>
      <c r="S38" s="102"/>
      <c r="T38" s="102"/>
      <c r="U38" s="304"/>
      <c r="V38" s="95"/>
      <c r="W38" s="121"/>
      <c r="X38" s="102"/>
      <c r="Y38" s="102"/>
      <c r="Z38" s="115"/>
    </row>
    <row r="39" spans="1:26" s="5" customFormat="1" ht="21.75" customHeight="1">
      <c r="A39" s="311"/>
      <c r="B39" s="104"/>
      <c r="C39" s="67" t="s">
        <v>25</v>
      </c>
      <c r="D39" s="67">
        <f>SUM(D31:D38)</f>
        <v>0</v>
      </c>
      <c r="E39" s="63">
        <f>SUM(E33:E37)</f>
        <v>0</v>
      </c>
      <c r="F39" s="304"/>
      <c r="G39" s="104"/>
      <c r="H39" s="67" t="s">
        <v>25</v>
      </c>
      <c r="I39" s="67">
        <f>SUM(I31:I38)</f>
        <v>0</v>
      </c>
      <c r="J39" s="70">
        <f>SUM(J31:J38)</f>
        <v>0</v>
      </c>
      <c r="K39" s="308"/>
      <c r="L39" s="104"/>
      <c r="M39" s="67" t="s">
        <v>25</v>
      </c>
      <c r="N39" s="67">
        <f>SUM(N31:N38)</f>
        <v>0</v>
      </c>
      <c r="O39" s="70">
        <f>SUM(O31:O38)</f>
        <v>0</v>
      </c>
      <c r="P39" s="308"/>
      <c r="Q39" s="104"/>
      <c r="R39" s="67" t="s">
        <v>25</v>
      </c>
      <c r="S39" s="67">
        <f>SUM(S31:S38)</f>
        <v>0</v>
      </c>
      <c r="T39" s="70">
        <f>SUM(T31:T38)</f>
        <v>0</v>
      </c>
      <c r="U39" s="304"/>
      <c r="V39" s="106"/>
      <c r="W39" s="67" t="s">
        <v>25</v>
      </c>
      <c r="X39" s="67">
        <f>SUM(X31:X38)</f>
        <v>0</v>
      </c>
      <c r="Y39" s="68">
        <f>SUM(Y31:Y38)</f>
        <v>0</v>
      </c>
      <c r="Z39" s="151"/>
    </row>
    <row r="40" spans="1:26" s="166" customFormat="1" ht="26.25" customHeight="1" thickBot="1">
      <c r="A40" s="152"/>
      <c r="B40" s="299"/>
      <c r="C40" s="299" t="s">
        <v>6</v>
      </c>
      <c r="D40" s="153"/>
      <c r="E40" s="154">
        <f>E5</f>
        <v>2150</v>
      </c>
      <c r="F40" s="155"/>
      <c r="G40" s="156"/>
      <c r="H40" s="157"/>
      <c r="I40" s="158"/>
      <c r="J40" s="154"/>
      <c r="K40" s="155"/>
      <c r="L40" s="159"/>
      <c r="M40" s="160"/>
      <c r="N40" s="161"/>
      <c r="O40" s="162"/>
      <c r="P40" s="163"/>
      <c r="Q40" s="299"/>
      <c r="R40" s="299" t="s">
        <v>6</v>
      </c>
      <c r="S40" s="153"/>
      <c r="T40" s="154">
        <f>T5</f>
        <v>2150</v>
      </c>
      <c r="U40" s="164"/>
      <c r="V40" s="159" t="s">
        <v>34</v>
      </c>
      <c r="W40" s="160" t="s">
        <v>35</v>
      </c>
      <c r="X40" s="161">
        <v>22</v>
      </c>
      <c r="Y40" s="162">
        <f>X40*900/1000</f>
        <v>19.8</v>
      </c>
      <c r="Z40" s="165"/>
    </row>
    <row r="41" spans="1:26" s="5" customFormat="1" ht="16.5" customHeight="1">
      <c r="A41" s="300" t="s">
        <v>36</v>
      </c>
      <c r="B41" s="167"/>
      <c r="C41" s="168" t="s">
        <v>37</v>
      </c>
      <c r="D41" s="169"/>
      <c r="E41" s="170"/>
      <c r="F41" s="303" t="s">
        <v>36</v>
      </c>
      <c r="G41" s="167"/>
      <c r="H41" s="168" t="s">
        <v>37</v>
      </c>
      <c r="I41" s="169"/>
      <c r="J41" s="170"/>
      <c r="K41" s="303" t="s">
        <v>36</v>
      </c>
      <c r="L41" s="167"/>
      <c r="M41" s="168" t="s">
        <v>37</v>
      </c>
      <c r="N41" s="169"/>
      <c r="O41" s="170"/>
      <c r="P41" s="303" t="s">
        <v>36</v>
      </c>
      <c r="Q41" s="167"/>
      <c r="R41" s="168" t="s">
        <v>37</v>
      </c>
      <c r="S41" s="169"/>
      <c r="T41" s="170"/>
      <c r="U41" s="303" t="s">
        <v>36</v>
      </c>
      <c r="V41" s="171"/>
      <c r="W41" s="168" t="s">
        <v>37</v>
      </c>
      <c r="X41" s="169"/>
      <c r="Y41" s="170"/>
      <c r="Z41" s="172"/>
    </row>
    <row r="42" spans="1:26" s="5" customFormat="1" ht="16.5" customHeight="1">
      <c r="A42" s="301"/>
      <c r="B42" s="21"/>
      <c r="C42" s="173" t="s">
        <v>38</v>
      </c>
      <c r="D42" s="174"/>
      <c r="E42" s="175"/>
      <c r="F42" s="304"/>
      <c r="G42" s="21"/>
      <c r="H42" s="173" t="s">
        <v>38</v>
      </c>
      <c r="I42" s="174"/>
      <c r="J42" s="175"/>
      <c r="K42" s="304"/>
      <c r="L42" s="21"/>
      <c r="M42" s="173" t="s">
        <v>38</v>
      </c>
      <c r="N42" s="174"/>
      <c r="O42" s="175"/>
      <c r="P42" s="304"/>
      <c r="Q42" s="21"/>
      <c r="R42" s="173" t="s">
        <v>38</v>
      </c>
      <c r="S42" s="174"/>
      <c r="T42" s="175"/>
      <c r="U42" s="304"/>
      <c r="V42" s="176"/>
      <c r="W42" s="173" t="s">
        <v>38</v>
      </c>
      <c r="X42" s="174"/>
      <c r="Y42" s="175"/>
      <c r="Z42" s="177"/>
    </row>
    <row r="43" spans="1:26" s="5" customFormat="1" ht="16.5" customHeight="1">
      <c r="A43" s="301"/>
      <c r="B43" s="21"/>
      <c r="C43" s="173" t="s">
        <v>39</v>
      </c>
      <c r="D43" s="174"/>
      <c r="E43" s="175"/>
      <c r="F43" s="304"/>
      <c r="G43" s="21"/>
      <c r="H43" s="173" t="s">
        <v>39</v>
      </c>
      <c r="I43" s="174"/>
      <c r="J43" s="175"/>
      <c r="K43" s="304"/>
      <c r="L43" s="21"/>
      <c r="M43" s="173" t="s">
        <v>39</v>
      </c>
      <c r="N43" s="174"/>
      <c r="O43" s="175"/>
      <c r="P43" s="304"/>
      <c r="Q43" s="21"/>
      <c r="R43" s="173" t="s">
        <v>39</v>
      </c>
      <c r="S43" s="174"/>
      <c r="T43" s="175"/>
      <c r="U43" s="304"/>
      <c r="V43" s="176"/>
      <c r="W43" s="173" t="s">
        <v>39</v>
      </c>
      <c r="X43" s="174"/>
      <c r="Y43" s="175"/>
      <c r="Z43" s="177"/>
    </row>
    <row r="44" spans="1:26" s="5" customFormat="1" ht="16.5" customHeight="1">
      <c r="A44" s="301"/>
      <c r="B44" s="21"/>
      <c r="C44" s="173" t="s">
        <v>40</v>
      </c>
      <c r="D44" s="174"/>
      <c r="E44" s="175"/>
      <c r="F44" s="304"/>
      <c r="G44" s="21"/>
      <c r="H44" s="173" t="s">
        <v>40</v>
      </c>
      <c r="I44" s="174"/>
      <c r="J44" s="175"/>
      <c r="K44" s="304"/>
      <c r="L44" s="21"/>
      <c r="M44" s="173" t="s">
        <v>40</v>
      </c>
      <c r="N44" s="174"/>
      <c r="O44" s="175"/>
      <c r="P44" s="304"/>
      <c r="Q44" s="21"/>
      <c r="R44" s="173" t="s">
        <v>40</v>
      </c>
      <c r="S44" s="174"/>
      <c r="T44" s="175"/>
      <c r="U44" s="304"/>
      <c r="V44" s="176"/>
      <c r="W44" s="173" t="s">
        <v>40</v>
      </c>
      <c r="X44" s="174"/>
      <c r="Y44" s="175"/>
      <c r="Z44" s="177"/>
    </row>
    <row r="45" spans="1:26" s="5" customFormat="1" ht="16.5" customHeight="1">
      <c r="A45" s="301"/>
      <c r="B45" s="21"/>
      <c r="C45" s="173" t="s">
        <v>41</v>
      </c>
      <c r="D45" s="174"/>
      <c r="E45" s="175"/>
      <c r="F45" s="304"/>
      <c r="G45" s="21"/>
      <c r="H45" s="173" t="s">
        <v>41</v>
      </c>
      <c r="I45" s="174"/>
      <c r="J45" s="175"/>
      <c r="K45" s="304"/>
      <c r="L45" s="21"/>
      <c r="M45" s="173" t="s">
        <v>41</v>
      </c>
      <c r="N45" s="174"/>
      <c r="O45" s="175"/>
      <c r="P45" s="304"/>
      <c r="Q45" s="21"/>
      <c r="R45" s="173" t="s">
        <v>41</v>
      </c>
      <c r="S45" s="174"/>
      <c r="T45" s="175"/>
      <c r="U45" s="304"/>
      <c r="V45" s="176"/>
      <c r="W45" s="173" t="s">
        <v>41</v>
      </c>
      <c r="X45" s="174"/>
      <c r="Y45" s="175"/>
      <c r="Z45" s="177"/>
    </row>
    <row r="46" spans="1:26" s="5" customFormat="1" ht="16.5" customHeight="1" thickBot="1">
      <c r="A46" s="302"/>
      <c r="B46" s="178"/>
      <c r="C46" s="179" t="s">
        <v>36</v>
      </c>
      <c r="D46" s="180"/>
      <c r="E46" s="181">
        <f>E41*70+E42*25+E43*60+E44*75+E45*45</f>
        <v>0</v>
      </c>
      <c r="F46" s="305"/>
      <c r="G46" s="178"/>
      <c r="H46" s="179" t="s">
        <v>36</v>
      </c>
      <c r="I46" s="180"/>
      <c r="J46" s="181">
        <f>J41*70+J42*25+J43*60+J44*75+J45*45</f>
        <v>0</v>
      </c>
      <c r="K46" s="305"/>
      <c r="L46" s="178"/>
      <c r="M46" s="179" t="s">
        <v>36</v>
      </c>
      <c r="N46" s="180"/>
      <c r="O46" s="181">
        <f>O41*70+O42*25+O43*60+O44*75+O45*45</f>
        <v>0</v>
      </c>
      <c r="P46" s="305"/>
      <c r="Q46" s="178"/>
      <c r="R46" s="179" t="s">
        <v>36</v>
      </c>
      <c r="S46" s="180"/>
      <c r="T46" s="181">
        <f>T41*70+T42*25+T43*60+T44*75+T45*45</f>
        <v>0</v>
      </c>
      <c r="U46" s="305"/>
      <c r="V46" s="182"/>
      <c r="W46" s="179" t="s">
        <v>36</v>
      </c>
      <c r="X46" s="180"/>
      <c r="Y46" s="181">
        <f>Y41*70+Y42*25+Y43*60+Y44*75+Y45*45</f>
        <v>0</v>
      </c>
      <c r="Z46" s="183"/>
    </row>
    <row r="47" spans="1:26" s="195" customFormat="1" ht="21" customHeight="1">
      <c r="A47" s="184" t="s">
        <v>42</v>
      </c>
      <c r="B47" s="185"/>
      <c r="C47" s="186"/>
      <c r="D47" s="187"/>
      <c r="E47" s="188"/>
      <c r="F47" s="188"/>
      <c r="G47" s="185"/>
      <c r="H47" s="189"/>
      <c r="I47" s="189"/>
      <c r="J47" s="189"/>
      <c r="K47" s="190"/>
      <c r="L47" s="185"/>
      <c r="M47" s="190"/>
      <c r="N47" s="190"/>
      <c r="O47" s="190"/>
      <c r="P47" s="190"/>
      <c r="Q47" s="185"/>
      <c r="R47" s="190"/>
      <c r="S47" s="190"/>
      <c r="T47" s="190"/>
      <c r="U47" s="191"/>
      <c r="V47" s="192"/>
      <c r="W47" s="191"/>
      <c r="X47" s="191"/>
      <c r="Y47" s="193"/>
      <c r="Z47" s="194"/>
    </row>
    <row r="48" spans="1:26" ht="19.5" customHeight="1" thickBot="1">
      <c r="A48" s="196" t="s">
        <v>43</v>
      </c>
      <c r="B48" s="197"/>
      <c r="C48" s="198"/>
      <c r="D48" s="199"/>
      <c r="E48" s="199"/>
      <c r="F48" s="199"/>
      <c r="G48" s="197"/>
      <c r="H48" s="199"/>
      <c r="I48" s="199"/>
      <c r="J48" s="199"/>
      <c r="K48" s="199"/>
      <c r="L48" s="197"/>
      <c r="M48" s="199"/>
      <c r="N48" s="199"/>
      <c r="O48" s="200"/>
      <c r="P48" s="199"/>
      <c r="Q48" s="197"/>
      <c r="R48" s="199"/>
      <c r="S48" s="200"/>
      <c r="T48" s="199"/>
      <c r="U48" s="199"/>
      <c r="V48" s="201"/>
      <c r="W48" s="199"/>
      <c r="X48" s="200"/>
      <c r="Y48" s="202"/>
      <c r="Z48" s="203"/>
    </row>
  </sheetData>
  <sheetProtection/>
  <mergeCells count="43">
    <mergeCell ref="U41:U46"/>
    <mergeCell ref="A41:A46"/>
    <mergeCell ref="F41:F46"/>
    <mergeCell ref="K41:K46"/>
    <mergeCell ref="P41:P46"/>
    <mergeCell ref="A25:A30"/>
    <mergeCell ref="F25:F30"/>
    <mergeCell ref="K25:K30"/>
    <mergeCell ref="P25:P30"/>
    <mergeCell ref="U25:U30"/>
    <mergeCell ref="A31:A39"/>
    <mergeCell ref="F31:F39"/>
    <mergeCell ref="K31:K39"/>
    <mergeCell ref="P31:P39"/>
    <mergeCell ref="U31:U39"/>
    <mergeCell ref="A7:A16"/>
    <mergeCell ref="K7:K16"/>
    <mergeCell ref="U7:U16"/>
    <mergeCell ref="F8:F16"/>
    <mergeCell ref="P8:P16"/>
    <mergeCell ref="A17:A24"/>
    <mergeCell ref="F17:F24"/>
    <mergeCell ref="K17:K24"/>
    <mergeCell ref="P17:P24"/>
    <mergeCell ref="U17:U24"/>
    <mergeCell ref="Q4:T4"/>
    <mergeCell ref="U4:U6"/>
    <mergeCell ref="V4:Y4"/>
    <mergeCell ref="B5:D5"/>
    <mergeCell ref="G5:I5"/>
    <mergeCell ref="L5:N5"/>
    <mergeCell ref="Q5:S5"/>
    <mergeCell ref="V5:X5"/>
    <mergeCell ref="A1:T1"/>
    <mergeCell ref="A2:T2"/>
    <mergeCell ref="A3:Y3"/>
    <mergeCell ref="A4:A6"/>
    <mergeCell ref="B4:E4"/>
    <mergeCell ref="F4:F7"/>
    <mergeCell ref="G4:J4"/>
    <mergeCell ref="K4:K6"/>
    <mergeCell ref="L4:O4"/>
    <mergeCell ref="P4:P7"/>
  </mergeCells>
  <printOptions horizontalCentered="1"/>
  <pageMargins left="0" right="0" top="0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2015-03-11T07:11:55Z</cp:lastPrinted>
  <dcterms:created xsi:type="dcterms:W3CDTF">2010-02-02T02:59:16Z</dcterms:created>
  <dcterms:modified xsi:type="dcterms:W3CDTF">2015-03-13T06:25:01Z</dcterms:modified>
  <cp:category/>
  <cp:version/>
  <cp:contentType/>
  <cp:contentStatus/>
</cp:coreProperties>
</file>