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17" sheetId="1" r:id="rId1"/>
    <sheet name="空" sheetId="2" r:id="rId2"/>
  </sheets>
  <definedNames>
    <definedName name="_xlnm.Print_Area" localSheetId="0">'17'!$A$1:$Z$48</definedName>
    <definedName name="_xlnm.Print_Area" localSheetId="1">'空'!$A$1:$Z$48</definedName>
  </definedNames>
  <calcPr fullCalcOnLoad="1"/>
</workbook>
</file>

<file path=xl/sharedStrings.xml><?xml version="1.0" encoding="utf-8"?>
<sst xmlns="http://schemas.openxmlformats.org/spreadsheetml/2006/main" count="361" uniqueCount="199">
  <si>
    <t>青菜</t>
  </si>
  <si>
    <t>全穀根莖類</t>
  </si>
  <si>
    <t>蔬菜類</t>
  </si>
  <si>
    <t>水果</t>
  </si>
  <si>
    <t>米食</t>
  </si>
  <si>
    <t>廠商</t>
  </si>
  <si>
    <t>食材</t>
  </si>
  <si>
    <t>單量(g)</t>
  </si>
  <si>
    <t>數量</t>
  </si>
  <si>
    <t>新松仁米行</t>
  </si>
  <si>
    <t>糙米</t>
  </si>
  <si>
    <t>民族</t>
  </si>
  <si>
    <t>荃珍農產</t>
  </si>
  <si>
    <t>小計</t>
  </si>
  <si>
    <t>有機青菜</t>
  </si>
  <si>
    <t>家換農產</t>
  </si>
  <si>
    <t>用餐人數</t>
  </si>
  <si>
    <t>非基因黃豆(先送)</t>
  </si>
  <si>
    <t>統合農場</t>
  </si>
  <si>
    <t>蒜末</t>
  </si>
  <si>
    <t>二砂50K</t>
  </si>
  <si>
    <t>沙拉脫</t>
  </si>
  <si>
    <t>唐瓏</t>
  </si>
  <si>
    <t>台糖18L沙拉油</t>
  </si>
  <si>
    <t>台糖</t>
  </si>
  <si>
    <t>熱量</t>
  </si>
  <si>
    <t>聯絡人:   徐郁媛</t>
  </si>
  <si>
    <t>聯絡電話:  4200919-265  0935709482</t>
  </si>
  <si>
    <t>祥安.平興國民小學103學年度第下學期第週午餐食譜設計表</t>
  </si>
  <si>
    <t>米食</t>
  </si>
  <si>
    <t>糙米飯</t>
  </si>
  <si>
    <t>特餐</t>
  </si>
  <si>
    <t>麥片飯</t>
  </si>
  <si>
    <t>一週乾料訂貨</t>
  </si>
  <si>
    <t>用餐人數</t>
  </si>
  <si>
    <t>廠商</t>
  </si>
  <si>
    <t>麥片(先送)</t>
  </si>
  <si>
    <t>小計</t>
  </si>
  <si>
    <t>小計</t>
  </si>
  <si>
    <t>小計</t>
  </si>
  <si>
    <t>小計</t>
  </si>
  <si>
    <t>縣農會</t>
  </si>
  <si>
    <t>有機小松菜</t>
  </si>
  <si>
    <t>青菜</t>
  </si>
  <si>
    <t>西螺</t>
  </si>
  <si>
    <t>蚵白菜</t>
  </si>
  <si>
    <t>家煥</t>
  </si>
  <si>
    <t>蒜末</t>
  </si>
  <si>
    <t>小計</t>
  </si>
  <si>
    <t>水果</t>
  </si>
  <si>
    <t>水果</t>
  </si>
  <si>
    <t>華順</t>
  </si>
  <si>
    <t>熱量</t>
  </si>
  <si>
    <t>全穀根莖類</t>
  </si>
  <si>
    <t>熱量</t>
  </si>
  <si>
    <t>全穀根莖類</t>
  </si>
  <si>
    <t>蔬菜類</t>
  </si>
  <si>
    <t>蔬菜類</t>
  </si>
  <si>
    <t>水果類</t>
  </si>
  <si>
    <t>豆魚肉蛋類</t>
  </si>
  <si>
    <t>油脂堅果種子類</t>
  </si>
  <si>
    <t>熱量</t>
  </si>
  <si>
    <r>
      <t>蔬菜為預先排定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</rPr>
      <t>受天氣及採收期等因素影響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</rPr>
      <t>若有調動敬請見諒</t>
    </r>
  </si>
  <si>
    <t>表單設計：軒泰食品                單位主廚:                                         午餐秘書:                                         主任:                                            校長:</t>
  </si>
  <si>
    <t>禾信行</t>
  </si>
  <si>
    <t>聯絡人:   徐郁媛</t>
  </si>
  <si>
    <t>聯絡電話:  4200919-265  0935709482</t>
  </si>
  <si>
    <t>米食</t>
  </si>
  <si>
    <t>糙米飯</t>
  </si>
  <si>
    <t>特餐</t>
  </si>
  <si>
    <t>麥片飯</t>
  </si>
  <si>
    <t>一週乾料訂貨</t>
  </si>
  <si>
    <t>用餐人數</t>
  </si>
  <si>
    <t>廠商</t>
  </si>
  <si>
    <t>三杯雞</t>
  </si>
  <si>
    <t>超秦企業</t>
  </si>
  <si>
    <t>雞丁</t>
  </si>
  <si>
    <t>新松仁米行</t>
  </si>
  <si>
    <t>糙米</t>
  </si>
  <si>
    <t>端午油飯</t>
  </si>
  <si>
    <t>民族米行</t>
  </si>
  <si>
    <t>麥片(先送)</t>
  </si>
  <si>
    <t>端午節補休</t>
  </si>
  <si>
    <t>荃珍農產</t>
  </si>
  <si>
    <t>馬鈴薯去皮</t>
  </si>
  <si>
    <t>蔥燒魚</t>
  </si>
  <si>
    <t>展昇漁業</t>
  </si>
  <si>
    <t>白旗片</t>
  </si>
  <si>
    <t>百喬豆腐</t>
  </si>
  <si>
    <t>味噌肉柳</t>
  </si>
  <si>
    <t>洋蔥去皮</t>
  </si>
  <si>
    <t>家換農產</t>
  </si>
  <si>
    <t>薑片</t>
  </si>
  <si>
    <t>品碩豐</t>
  </si>
  <si>
    <t>肉柳</t>
  </si>
  <si>
    <t>九層塔</t>
  </si>
  <si>
    <t>青蔥</t>
  </si>
  <si>
    <t>新北果菜</t>
  </si>
  <si>
    <t>紅蘿蔔絲</t>
  </si>
  <si>
    <t>羿淳商行</t>
  </si>
  <si>
    <t>味噌</t>
  </si>
  <si>
    <t>小計</t>
  </si>
  <si>
    <t>培根刈薯</t>
  </si>
  <si>
    <t>立大</t>
  </si>
  <si>
    <t>碎培根</t>
  </si>
  <si>
    <t>青椒干片</t>
  </si>
  <si>
    <t>青椒</t>
  </si>
  <si>
    <t>刈薯</t>
  </si>
  <si>
    <t>蒜仁</t>
  </si>
  <si>
    <t>豆干片</t>
  </si>
  <si>
    <t>辛春成</t>
  </si>
  <si>
    <t>鮑魚菇</t>
  </si>
  <si>
    <t>脆筍片</t>
  </si>
  <si>
    <t>紅蘿蔔丁</t>
  </si>
  <si>
    <t>蒜末</t>
  </si>
  <si>
    <t>紅蘿蔔片</t>
  </si>
  <si>
    <t>青菜</t>
  </si>
  <si>
    <t>有機青菜</t>
  </si>
  <si>
    <t>紅蘿蔔絲</t>
  </si>
  <si>
    <t>彩絲莧菜羹</t>
  </si>
  <si>
    <t>白莧菜</t>
  </si>
  <si>
    <t>鳳梨苦瓜湯</t>
  </si>
  <si>
    <t>超秦</t>
  </si>
  <si>
    <t>雞丁</t>
  </si>
  <si>
    <t>蘿蔔湯</t>
  </si>
  <si>
    <t>合豐行</t>
  </si>
  <si>
    <t>合豐行</t>
  </si>
  <si>
    <t>白蘿蔔</t>
  </si>
  <si>
    <t>花豆麥片湯</t>
  </si>
  <si>
    <t>華順</t>
  </si>
  <si>
    <t>花豆(先送)</t>
  </si>
  <si>
    <t>新民豆腐</t>
  </si>
  <si>
    <t>硬豆腐2k</t>
  </si>
  <si>
    <t>苦瓜</t>
  </si>
  <si>
    <t>嘉一香</t>
  </si>
  <si>
    <t>大骨</t>
  </si>
  <si>
    <t>麥片</t>
  </si>
  <si>
    <t>廚房切絲狀</t>
  </si>
  <si>
    <t>全國</t>
  </si>
  <si>
    <t>正興行</t>
  </si>
  <si>
    <t>蒜酥</t>
  </si>
  <si>
    <t>熱量</t>
  </si>
  <si>
    <t>全穀根莖類</t>
  </si>
  <si>
    <t>蔬菜類</t>
  </si>
  <si>
    <t>水果類</t>
  </si>
  <si>
    <t>豆魚肉蛋類</t>
  </si>
  <si>
    <t>油脂堅果種子類</t>
  </si>
  <si>
    <r>
      <t>蔬菜為預先排定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</rPr>
      <t>受天氣及採收期等因素影響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</rPr>
      <t>若有調動敬請見諒</t>
    </r>
  </si>
  <si>
    <t>表單設計：軒泰食品                單位主廚:                                         午餐秘書:                                         主任:                                            校長:</t>
  </si>
  <si>
    <r>
      <t>有機白莧菜</t>
    </r>
    <r>
      <rPr>
        <sz val="11"/>
        <color indexed="10"/>
        <rFont val="標楷體"/>
        <family val="4"/>
      </rPr>
      <t>165k</t>
    </r>
  </si>
  <si>
    <t>民族米行</t>
  </si>
  <si>
    <t>圓糯米先送</t>
  </si>
  <si>
    <t>品碩豐</t>
  </si>
  <si>
    <t>碎脯</t>
  </si>
  <si>
    <t>福隆商行</t>
  </si>
  <si>
    <t>香菇絲</t>
  </si>
  <si>
    <t>家換農產</t>
  </si>
  <si>
    <t>絞紅蔥頭</t>
  </si>
  <si>
    <t>全國食品</t>
  </si>
  <si>
    <t>蝦米</t>
  </si>
  <si>
    <t>絞肉</t>
  </si>
  <si>
    <t>香滷雞腿</t>
  </si>
  <si>
    <t>滷味滷包10入</t>
  </si>
  <si>
    <t>興隆禽業</t>
  </si>
  <si>
    <t>平興6年級畢業減190人</t>
  </si>
  <si>
    <t>鹹鳳梨醬3L</t>
  </si>
  <si>
    <t>四分干丁</t>
  </si>
  <si>
    <t>新民豆腐</t>
  </si>
  <si>
    <t>新民豆腐</t>
  </si>
  <si>
    <t>手工炸豆腐</t>
  </si>
  <si>
    <t>番茄醬</t>
  </si>
  <si>
    <t>大白菜</t>
  </si>
  <si>
    <t>乾豆捲</t>
  </si>
  <si>
    <t>木耳絲</t>
  </si>
  <si>
    <t>宏旭行</t>
  </si>
  <si>
    <t>白蘿蔔</t>
  </si>
  <si>
    <t>素雞丁</t>
  </si>
  <si>
    <r>
      <t>有機青江菜</t>
    </r>
    <r>
      <rPr>
        <sz val="11"/>
        <color indexed="10"/>
        <rFont val="標楷體"/>
        <family val="4"/>
      </rPr>
      <t>138k</t>
    </r>
  </si>
  <si>
    <t>平興祥安6年級畢業減157人+190</t>
  </si>
  <si>
    <t>祥安.平興國民小學104學年度第下學期第十七週午餐食譜設計表</t>
  </si>
  <si>
    <t>日陞</t>
  </si>
  <si>
    <t>燈燦黑麻油3L</t>
  </si>
  <si>
    <t>香油3L</t>
  </si>
  <si>
    <t>熱量</t>
  </si>
  <si>
    <t>全穀根莖類</t>
  </si>
  <si>
    <t>蔬菜類</t>
  </si>
  <si>
    <t>水果類</t>
  </si>
  <si>
    <t>豆魚肉蛋類</t>
  </si>
  <si>
    <t>油脂堅果種子類</t>
  </si>
  <si>
    <t>棒腿(樂山)</t>
  </si>
  <si>
    <t>香里肉品</t>
  </si>
  <si>
    <t>三色蒸蛋</t>
  </si>
  <si>
    <t>禾品企業</t>
  </si>
  <si>
    <t>液蛋</t>
  </si>
  <si>
    <t>聯宏</t>
  </si>
  <si>
    <t>三色丁</t>
  </si>
  <si>
    <t>小計</t>
  </si>
  <si>
    <t>空心菜</t>
  </si>
  <si>
    <t>蒜末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</si>
</sst>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&quot;月&quot;d&quot;日&quot;"/>
    <numFmt numFmtId="182" formatCode="0_);[Red]\(0\)"/>
    <numFmt numFmtId="183" formatCode="0.0_);[Red]\(0.0\)"/>
    <numFmt numFmtId="184" formatCode="mmm\-yyyy"/>
    <numFmt numFmtId="185" formatCode="000"/>
    <numFmt numFmtId="186" formatCode="m&quot;月&quot;d&quot;日(一)&quot;"/>
    <numFmt numFmtId="187" formatCode="m&quot;月&quot;d&quot;日(二)&quot;"/>
    <numFmt numFmtId="188" formatCode="m&quot;月&quot;d&quot;日(三)&quot;"/>
    <numFmt numFmtId="189" formatCode="m&quot;月&quot;d&quot;日(四)&quot;"/>
    <numFmt numFmtId="190" formatCode="m&quot;月&quot;d&quot;日(五)&quot;"/>
    <numFmt numFmtId="191" formatCode="m/d;@"/>
    <numFmt numFmtId="192" formatCode="m&quot;月&quot;d&quot;日(六)&quot;"/>
    <numFmt numFmtId="193" formatCode="#,###&quot;人&quot;"/>
    <numFmt numFmtId="194" formatCode="#,##0.0"/>
    <numFmt numFmtId="195" formatCode="#,###&quot;份&quot;"/>
    <numFmt numFmtId="196" formatCode="#,###&quot;桶&quot;"/>
    <numFmt numFmtId="197" formatCode="#,###&quot;包&quot;"/>
    <numFmt numFmtId="198" formatCode="#,###&quot;件&quot;"/>
    <numFmt numFmtId="199" formatCode="0_ "/>
    <numFmt numFmtId="200" formatCode="0.0"/>
    <numFmt numFmtId="201" formatCode="#,###&quot;盒&quot;"/>
    <numFmt numFmtId="202" formatCode="#,###&quot;份/人&quot;"/>
    <numFmt numFmtId="203" formatCode="#,###.0&quot;份&quot;"/>
    <numFmt numFmtId="204" formatCode="###&quot;大卡&quot;"/>
    <numFmt numFmtId="205" formatCode="#,###\w\w\u\l\6"/>
    <numFmt numFmtId="206" formatCode="###&quot;條&quot;"/>
    <numFmt numFmtId="207" formatCode="#,###&quot;個&quot;"/>
    <numFmt numFmtId="208" formatCode="#,###&quot;板&quot;"/>
    <numFmt numFmtId="209" formatCode="#,###&quot;份(當天)&quot;"/>
    <numFmt numFmtId="210" formatCode="#,###&quot;庫存&quot;"/>
    <numFmt numFmtId="211" formatCode="#,###&quot;粒&quot;"/>
    <numFmt numFmtId="212" formatCode="0.00_ "/>
    <numFmt numFmtId="213" formatCode="#,###&quot;瓶&quot;"/>
    <numFmt numFmtId="214" formatCode="#,###&quot;小包&quot;"/>
    <numFmt numFmtId="215" formatCode="#,###&quot;人/個&quot;"/>
    <numFmt numFmtId="216" formatCode="#,###&quot;塊&quot;"/>
    <numFmt numFmtId="217" formatCode="#,###&quot;包&quot;\(&quot;素&quot;&quot;食&quot;\)"/>
    <numFmt numFmtId="218" formatCode="#,###&quot;個&quot;&quot;當&quot;&quot;天&quot;"/>
    <numFmt numFmtId="219" formatCode="#,###&quot;個&quot;\(&quot;當&quot;&quot;天&quot;\)"/>
    <numFmt numFmtId="220" formatCode="m&quot;月&quot;d&quot;日&quot;;@"/>
    <numFmt numFmtId="221" formatCode="#,###&quot;打&quot;"/>
  </numFmts>
  <fonts count="121"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8"/>
      <name val="標楷體"/>
      <family val="4"/>
    </font>
    <font>
      <b/>
      <sz val="24"/>
      <name val="標楷體"/>
      <family val="4"/>
    </font>
    <font>
      <b/>
      <sz val="14"/>
      <name val="新細明體"/>
      <family val="1"/>
    </font>
    <font>
      <b/>
      <sz val="17"/>
      <name val="標楷體"/>
      <family val="4"/>
    </font>
    <font>
      <sz val="17"/>
      <name val="標楷體"/>
      <family val="4"/>
    </font>
    <font>
      <sz val="16"/>
      <color indexed="8"/>
      <name val="標楷體"/>
      <family val="4"/>
    </font>
    <font>
      <sz val="16"/>
      <name val="標楷體"/>
      <family val="4"/>
    </font>
    <font>
      <sz val="14"/>
      <color indexed="8"/>
      <name val="標楷體"/>
      <family val="4"/>
    </font>
    <font>
      <i/>
      <sz val="12"/>
      <name val="標楷體"/>
      <family val="4"/>
    </font>
    <font>
      <sz val="17"/>
      <name val="新細明體"/>
      <family val="1"/>
    </font>
    <font>
      <i/>
      <sz val="11"/>
      <name val="標楷體"/>
      <family val="4"/>
    </font>
    <font>
      <sz val="16"/>
      <color indexed="10"/>
      <name val="標楷體"/>
      <family val="4"/>
    </font>
    <font>
      <sz val="18"/>
      <color indexed="10"/>
      <name val="標楷體"/>
      <family val="4"/>
    </font>
    <font>
      <sz val="17"/>
      <color indexed="10"/>
      <name val="標楷體"/>
      <family val="4"/>
    </font>
    <font>
      <sz val="14"/>
      <color indexed="10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7"/>
      <color indexed="8"/>
      <name val="標楷體"/>
      <family val="4"/>
    </font>
    <font>
      <i/>
      <sz val="16"/>
      <name val="標楷體"/>
      <family val="4"/>
    </font>
    <font>
      <sz val="16"/>
      <name val="Times New Roman"/>
      <family val="1"/>
    </font>
    <font>
      <b/>
      <sz val="14"/>
      <name val="標楷體"/>
      <family val="4"/>
    </font>
    <font>
      <b/>
      <i/>
      <sz val="18"/>
      <color indexed="10"/>
      <name val="標楷體"/>
      <family val="4"/>
    </font>
    <font>
      <b/>
      <i/>
      <sz val="18"/>
      <color indexed="10"/>
      <name val="Times New Roman"/>
      <family val="1"/>
    </font>
    <font>
      <b/>
      <i/>
      <sz val="22"/>
      <color indexed="10"/>
      <name val="標楷體"/>
      <family val="4"/>
    </font>
    <font>
      <b/>
      <i/>
      <sz val="22"/>
      <color indexed="8"/>
      <name val="標楷體"/>
      <family val="4"/>
    </font>
    <font>
      <i/>
      <sz val="22"/>
      <color indexed="10"/>
      <name val="標楷體"/>
      <family val="4"/>
    </font>
    <font>
      <i/>
      <sz val="22"/>
      <name val="標楷體"/>
      <family val="4"/>
    </font>
    <font>
      <sz val="10"/>
      <name val="標楷體"/>
      <family val="4"/>
    </font>
    <font>
      <sz val="8"/>
      <color indexed="8"/>
      <name val="標楷體"/>
      <family val="4"/>
    </font>
    <font>
      <b/>
      <sz val="12"/>
      <name val="標楷體"/>
      <family val="4"/>
    </font>
    <font>
      <sz val="15"/>
      <color indexed="8"/>
      <name val="標楷體"/>
      <family val="4"/>
    </font>
    <font>
      <sz val="12"/>
      <name val="Times New Roman"/>
      <family val="1"/>
    </font>
    <font>
      <sz val="19"/>
      <name val="標楷體"/>
      <family val="4"/>
    </font>
    <font>
      <b/>
      <i/>
      <sz val="12"/>
      <name val="標楷體"/>
      <family val="4"/>
    </font>
    <font>
      <sz val="12"/>
      <color indexed="8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i/>
      <sz val="11"/>
      <color indexed="8"/>
      <name val="標楷體"/>
      <family val="4"/>
    </font>
    <font>
      <i/>
      <sz val="18"/>
      <color indexed="10"/>
      <name val="標楷體"/>
      <family val="4"/>
    </font>
    <font>
      <i/>
      <sz val="8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17"/>
      <color indexed="18"/>
      <name val="標楷體"/>
      <family val="4"/>
    </font>
    <font>
      <sz val="17"/>
      <color indexed="18"/>
      <name val="Times New Roman"/>
      <family val="1"/>
    </font>
    <font>
      <sz val="8"/>
      <color indexed="10"/>
      <name val="標楷體"/>
      <family val="4"/>
    </font>
    <font>
      <sz val="12"/>
      <color indexed="10"/>
      <name val="標楷體"/>
      <family val="4"/>
    </font>
    <font>
      <sz val="16"/>
      <color indexed="10"/>
      <name val="Times New Roman"/>
      <family val="1"/>
    </font>
    <font>
      <b/>
      <sz val="17"/>
      <color indexed="30"/>
      <name val="標楷體"/>
      <family val="4"/>
    </font>
    <font>
      <i/>
      <sz val="8"/>
      <color indexed="8"/>
      <name val="標楷體"/>
      <family val="4"/>
    </font>
    <font>
      <b/>
      <sz val="17"/>
      <color indexed="10"/>
      <name val="標楷體"/>
      <family val="4"/>
    </font>
    <font>
      <b/>
      <sz val="10"/>
      <color indexed="10"/>
      <name val="標楷體"/>
      <family val="4"/>
    </font>
    <font>
      <b/>
      <sz val="12"/>
      <color indexed="10"/>
      <name val="標楷體"/>
      <family val="4"/>
    </font>
    <font>
      <i/>
      <sz val="14"/>
      <color indexed="10"/>
      <name val="標楷體"/>
      <family val="4"/>
    </font>
    <font>
      <sz val="12"/>
      <color indexed="8"/>
      <name val="Times New Roman"/>
      <family val="1"/>
    </font>
    <font>
      <i/>
      <sz val="12"/>
      <color indexed="8"/>
      <name val="標楷體"/>
      <family val="4"/>
    </font>
    <font>
      <sz val="14"/>
      <color indexed="10"/>
      <name val="Times New Roman"/>
      <family val="1"/>
    </font>
    <font>
      <i/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標楷體"/>
      <family val="4"/>
    </font>
    <font>
      <sz val="16"/>
      <color rgb="FFFF0000"/>
      <name val="標楷體"/>
      <family val="4"/>
    </font>
    <font>
      <sz val="17"/>
      <color rgb="FFFF0000"/>
      <name val="標楷體"/>
      <family val="4"/>
    </font>
    <font>
      <sz val="12"/>
      <color rgb="FFFF0000"/>
      <name val="新細明體"/>
      <family val="1"/>
    </font>
    <font>
      <sz val="16"/>
      <color theme="1"/>
      <name val="標楷體"/>
      <family val="4"/>
    </font>
    <font>
      <sz val="8"/>
      <color theme="1"/>
      <name val="Times New Roman"/>
      <family val="1"/>
    </font>
    <font>
      <sz val="17"/>
      <color rgb="FF0A1092"/>
      <name val="標楷體"/>
      <family val="4"/>
    </font>
    <font>
      <sz val="17"/>
      <color rgb="FF0A1092"/>
      <name val="Times New Roman"/>
      <family val="1"/>
    </font>
    <font>
      <sz val="8"/>
      <color rgb="FFFF0000"/>
      <name val="標楷體"/>
      <family val="4"/>
    </font>
    <font>
      <sz val="12"/>
      <color rgb="FFFF0000"/>
      <name val="標楷體"/>
      <family val="4"/>
    </font>
    <font>
      <sz val="16"/>
      <color rgb="FFFF0000"/>
      <name val="Times New Roman"/>
      <family val="1"/>
    </font>
    <font>
      <b/>
      <sz val="17"/>
      <color rgb="FF0070C0"/>
      <name val="標楷體"/>
      <family val="4"/>
    </font>
    <font>
      <i/>
      <sz val="8"/>
      <color theme="1"/>
      <name val="標楷體"/>
      <family val="4"/>
    </font>
    <font>
      <b/>
      <sz val="17"/>
      <color rgb="FFFF0000"/>
      <name val="標楷體"/>
      <family val="4"/>
    </font>
    <font>
      <b/>
      <sz val="10"/>
      <color rgb="FFFF0000"/>
      <name val="標楷體"/>
      <family val="4"/>
    </font>
    <font>
      <b/>
      <sz val="12"/>
      <color rgb="FFFF0000"/>
      <name val="標楷體"/>
      <family val="4"/>
    </font>
    <font>
      <sz val="14"/>
      <color rgb="FFFF0000"/>
      <name val="標楷體"/>
      <family val="4"/>
    </font>
    <font>
      <i/>
      <sz val="14"/>
      <color rgb="FFFF0000"/>
      <name val="標楷體"/>
      <family val="4"/>
    </font>
    <font>
      <sz val="12"/>
      <color theme="1"/>
      <name val="標楷體"/>
      <family val="4"/>
    </font>
    <font>
      <sz val="12"/>
      <color theme="1"/>
      <name val="Times New Roman"/>
      <family val="1"/>
    </font>
    <font>
      <i/>
      <sz val="12"/>
      <color theme="1"/>
      <name val="標楷體"/>
      <family val="4"/>
    </font>
    <font>
      <sz val="14"/>
      <color rgb="FFFF0000"/>
      <name val="Times New Roman"/>
      <family val="1"/>
    </font>
    <font>
      <i/>
      <sz val="16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dashed"/>
      <right style="dashed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0" borderId="1" applyNumberFormat="0" applyFill="0" applyAlignment="0" applyProtection="0"/>
    <xf numFmtId="0" fontId="85" fillId="21" borderId="0" applyNumberFormat="0" applyBorder="0" applyAlignment="0" applyProtection="0"/>
    <xf numFmtId="9" fontId="0" fillId="0" borderId="0" applyFont="0" applyFill="0" applyBorder="0" applyAlignment="0" applyProtection="0"/>
    <xf numFmtId="0" fontId="8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2" applyNumberFormat="0" applyAlignment="0" applyProtection="0"/>
    <xf numFmtId="0" fontId="94" fillId="22" borderId="8" applyNumberFormat="0" applyAlignment="0" applyProtection="0"/>
    <xf numFmtId="0" fontId="95" fillId="31" borderId="9" applyNumberFormat="0" applyAlignment="0" applyProtection="0"/>
    <xf numFmtId="0" fontId="96" fillId="32" borderId="0" applyNumberFormat="0" applyBorder="0" applyAlignment="0" applyProtection="0"/>
    <xf numFmtId="0" fontId="97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193" fontId="10" fillId="33" borderId="11" xfId="35" applyNumberFormat="1" applyFont="1" applyFill="1" applyBorder="1" applyAlignment="1">
      <alignment horizontal="center" vertical="center" shrinkToFit="1"/>
      <protection/>
    </xf>
    <xf numFmtId="181" fontId="10" fillId="0" borderId="12" xfId="0" applyNumberFormat="1" applyFont="1" applyFill="1" applyBorder="1" applyAlignment="1">
      <alignment horizontal="center" vertical="center" shrinkToFit="1"/>
    </xf>
    <xf numFmtId="0" fontId="98" fillId="0" borderId="13" xfId="0" applyFont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98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center" vertical="center"/>
    </xf>
    <xf numFmtId="182" fontId="11" fillId="0" borderId="1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210" fontId="13" fillId="0" borderId="18" xfId="0" applyNumberFormat="1" applyFont="1" applyFill="1" applyBorder="1" applyAlignment="1">
      <alignment horizontal="center" vertical="center" shrinkToFit="1"/>
    </xf>
    <xf numFmtId="0" fontId="98" fillId="0" borderId="11" xfId="0" applyFont="1" applyFill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left" shrinkToFit="1"/>
    </xf>
    <xf numFmtId="0" fontId="15" fillId="0" borderId="16" xfId="0" applyFont="1" applyBorder="1" applyAlignment="1">
      <alignment horizontal="center" shrinkToFit="1"/>
    </xf>
    <xf numFmtId="199" fontId="13" fillId="0" borderId="11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95" fontId="13" fillId="0" borderId="18" xfId="0" applyNumberFormat="1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183" fontId="11" fillId="0" borderId="11" xfId="0" applyNumberFormat="1" applyFont="1" applyFill="1" applyBorder="1" applyAlignment="1">
      <alignment horizontal="center" vertical="center"/>
    </xf>
    <xf numFmtId="177" fontId="13" fillId="0" borderId="18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shrinkToFit="1"/>
    </xf>
    <xf numFmtId="0" fontId="17" fillId="0" borderId="16" xfId="0" applyFont="1" applyBorder="1" applyAlignment="1">
      <alignment horizontal="center" shrinkToFit="1"/>
    </xf>
    <xf numFmtId="0" fontId="4" fillId="0" borderId="11" xfId="0" applyFont="1" applyFill="1" applyBorder="1" applyAlignment="1">
      <alignment horizontal="left" vertical="center"/>
    </xf>
    <xf numFmtId="0" fontId="99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99" fillId="0" borderId="20" xfId="0" applyFont="1" applyFill="1" applyBorder="1" applyAlignment="1">
      <alignment horizontal="left" vertical="center" shrinkToFit="1"/>
    </xf>
    <xf numFmtId="183" fontId="99" fillId="0" borderId="20" xfId="0" applyNumberFormat="1" applyFont="1" applyFill="1" applyBorder="1" applyAlignment="1">
      <alignment horizontal="center" vertical="center" shrinkToFit="1"/>
    </xf>
    <xf numFmtId="49" fontId="99" fillId="0" borderId="17" xfId="0" applyNumberFormat="1" applyFont="1" applyBorder="1" applyAlignment="1">
      <alignment vertical="center"/>
    </xf>
    <xf numFmtId="0" fontId="100" fillId="0" borderId="17" xfId="0" applyFont="1" applyFill="1" applyBorder="1" applyAlignment="1">
      <alignment horizontal="center" shrinkToFit="1"/>
    </xf>
    <xf numFmtId="0" fontId="12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vertical="center"/>
    </xf>
    <xf numFmtId="0" fontId="19" fillId="34" borderId="22" xfId="0" applyFont="1" applyFill="1" applyBorder="1" applyAlignment="1">
      <alignment horizontal="center" vertical="center"/>
    </xf>
    <xf numFmtId="210" fontId="13" fillId="0" borderId="11" xfId="0" applyNumberFormat="1" applyFont="1" applyFill="1" applyBorder="1" applyAlignment="1">
      <alignment horizontal="center" vertical="center" shrinkToFit="1"/>
    </xf>
    <xf numFmtId="0" fontId="99" fillId="0" borderId="11" xfId="0" applyFont="1" applyFill="1" applyBorder="1" applyAlignment="1">
      <alignment horizontal="left" vertical="center"/>
    </xf>
    <xf numFmtId="0" fontId="101" fillId="0" borderId="11" xfId="0" applyFont="1" applyBorder="1" applyAlignment="1">
      <alignment/>
    </xf>
    <xf numFmtId="0" fontId="98" fillId="0" borderId="16" xfId="0" applyFont="1" applyBorder="1" applyAlignment="1">
      <alignment horizontal="center" shrinkToFit="1"/>
    </xf>
    <xf numFmtId="0" fontId="99" fillId="0" borderId="11" xfId="0" applyFont="1" applyFill="1" applyBorder="1" applyAlignment="1">
      <alignment vertical="center"/>
    </xf>
    <xf numFmtId="0" fontId="100" fillId="0" borderId="16" xfId="0" applyFont="1" applyBorder="1" applyAlignment="1">
      <alignment horizontal="center" shrinkToFit="1"/>
    </xf>
    <xf numFmtId="0" fontId="12" fillId="0" borderId="11" xfId="0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vertical="center"/>
    </xf>
    <xf numFmtId="0" fontId="100" fillId="0" borderId="11" xfId="0" applyFont="1" applyFill="1" applyBorder="1" applyAlignment="1">
      <alignment horizontal="center" vertical="center"/>
    </xf>
    <xf numFmtId="183" fontId="98" fillId="34" borderId="11" xfId="0" applyNumberFormat="1" applyFont="1" applyFill="1" applyBorder="1" applyAlignment="1">
      <alignment horizontal="center" vertical="center" shrinkToFit="1"/>
    </xf>
    <xf numFmtId="177" fontId="20" fillId="0" borderId="11" xfId="0" applyNumberFormat="1" applyFont="1" applyFill="1" applyBorder="1" applyAlignment="1">
      <alignment horizontal="center" vertical="center" shrinkToFit="1"/>
    </xf>
    <xf numFmtId="0" fontId="98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177" fontId="20" fillId="0" borderId="25" xfId="0" applyNumberFormat="1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98" fillId="0" borderId="11" xfId="0" applyFont="1" applyBorder="1" applyAlignment="1">
      <alignment horizontal="center" shrinkToFit="1"/>
    </xf>
    <xf numFmtId="0" fontId="18" fillId="0" borderId="11" xfId="0" applyFont="1" applyFill="1" applyBorder="1" applyAlignment="1">
      <alignment horizontal="center" vertical="center" shrinkToFit="1"/>
    </xf>
    <xf numFmtId="177" fontId="18" fillId="0" borderId="11" xfId="0" applyNumberFormat="1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199" fontId="18" fillId="0" borderId="11" xfId="0" applyNumberFormat="1" applyFont="1" applyFill="1" applyBorder="1" applyAlignment="1">
      <alignment horizontal="center" vertical="center" shrinkToFit="1"/>
    </xf>
    <xf numFmtId="0" fontId="98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left" shrinkToFit="1"/>
    </xf>
    <xf numFmtId="0" fontId="13" fillId="0" borderId="26" xfId="0" applyFont="1" applyBorder="1" applyAlignment="1">
      <alignment horizontal="left" shrinkToFit="1"/>
    </xf>
    <xf numFmtId="0" fontId="12" fillId="0" borderId="11" xfId="0" applyFont="1" applyFill="1" applyBorder="1" applyAlignment="1">
      <alignment horizontal="left" vertical="center" shrinkToFit="1"/>
    </xf>
    <xf numFmtId="0" fontId="12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102" fillId="0" borderId="20" xfId="0" applyFont="1" applyFill="1" applyBorder="1" applyAlignment="1">
      <alignment horizontal="left" vertical="center" shrinkToFit="1"/>
    </xf>
    <xf numFmtId="182" fontId="102" fillId="0" borderId="20" xfId="0" applyNumberFormat="1" applyFont="1" applyFill="1" applyBorder="1" applyAlignment="1">
      <alignment horizontal="center" vertical="center" shrinkToFit="1"/>
    </xf>
    <xf numFmtId="0" fontId="103" fillId="0" borderId="11" xfId="0" applyFont="1" applyFill="1" applyBorder="1" applyAlignment="1">
      <alignment horizontal="center" vertical="center" shrinkToFit="1"/>
    </xf>
    <xf numFmtId="0" fontId="104" fillId="0" borderId="11" xfId="0" applyFont="1" applyFill="1" applyBorder="1" applyAlignment="1">
      <alignment horizontal="left" vertical="center" shrinkToFit="1"/>
    </xf>
    <xf numFmtId="0" fontId="105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2" fillId="34" borderId="20" xfId="0" applyFont="1" applyFill="1" applyBorder="1" applyAlignment="1">
      <alignment horizontal="left" vertical="center" shrinkToFit="1"/>
    </xf>
    <xf numFmtId="182" fontId="12" fillId="0" borderId="20" xfId="0" applyNumberFormat="1" applyFont="1" applyFill="1" applyBorder="1" applyAlignment="1">
      <alignment horizontal="center" vertical="center" shrinkToFit="1"/>
    </xf>
    <xf numFmtId="0" fontId="98" fillId="0" borderId="25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vertical="center"/>
    </xf>
    <xf numFmtId="199" fontId="13" fillId="0" borderId="18" xfId="0" applyNumberFormat="1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 shrinkToFit="1"/>
    </xf>
    <xf numFmtId="183" fontId="13" fillId="0" borderId="28" xfId="0" applyNumberFormat="1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left" vertical="center" shrinkToFit="1"/>
    </xf>
    <xf numFmtId="0" fontId="12" fillId="0" borderId="30" xfId="0" applyFont="1" applyFill="1" applyBorder="1" applyAlignment="1">
      <alignment vertical="center"/>
    </xf>
    <xf numFmtId="0" fontId="100" fillId="0" borderId="11" xfId="0" applyFont="1" applyFill="1" applyBorder="1" applyAlignment="1">
      <alignment horizontal="center" vertical="center" shrinkToFit="1"/>
    </xf>
    <xf numFmtId="0" fontId="100" fillId="0" borderId="11" xfId="0" applyFont="1" applyFill="1" applyBorder="1" applyAlignment="1">
      <alignment vertical="center" shrinkToFit="1"/>
    </xf>
    <xf numFmtId="218" fontId="99" fillId="0" borderId="11" xfId="0" applyNumberFormat="1" applyFont="1" applyFill="1" applyBorder="1" applyAlignment="1">
      <alignment horizontal="center" vertical="center" shrinkToFit="1"/>
    </xf>
    <xf numFmtId="0" fontId="24" fillId="0" borderId="11" xfId="35" applyFont="1" applyFill="1" applyBorder="1" applyAlignment="1">
      <alignment vertical="center" shrinkToFit="1"/>
      <protection/>
    </xf>
    <xf numFmtId="0" fontId="24" fillId="0" borderId="11" xfId="35" applyFont="1" applyFill="1" applyBorder="1" applyAlignment="1">
      <alignment horizontal="center" vertical="center" shrinkToFit="1"/>
      <protection/>
    </xf>
    <xf numFmtId="0" fontId="11" fillId="0" borderId="11" xfId="0" applyFont="1" applyFill="1" applyBorder="1" applyAlignment="1">
      <alignment horizontal="left" vertical="center" shrinkToFit="1"/>
    </xf>
    <xf numFmtId="0" fontId="11" fillId="0" borderId="11" xfId="35" applyFont="1" applyFill="1" applyBorder="1" applyAlignment="1">
      <alignment vertical="center" shrinkToFit="1"/>
      <protection/>
    </xf>
    <xf numFmtId="0" fontId="11" fillId="0" borderId="11" xfId="35" applyFont="1" applyFill="1" applyBorder="1" applyAlignment="1">
      <alignment horizontal="center" vertical="center" shrinkToFit="1"/>
      <protection/>
    </xf>
    <xf numFmtId="0" fontId="11" fillId="0" borderId="11" xfId="0" applyNumberFormat="1" applyFont="1" applyFill="1" applyBorder="1" applyAlignment="1">
      <alignment horizontal="left" vertical="center" shrinkToFit="1"/>
    </xf>
    <xf numFmtId="212" fontId="18" fillId="0" borderId="11" xfId="0" applyNumberFormat="1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/>
    </xf>
    <xf numFmtId="195" fontId="13" fillId="0" borderId="11" xfId="0" applyNumberFormat="1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shrinkToFit="1"/>
    </xf>
    <xf numFmtId="0" fontId="25" fillId="0" borderId="16" xfId="0" applyFont="1" applyBorder="1" applyAlignment="1">
      <alignment horizontal="center" shrinkToFit="1"/>
    </xf>
    <xf numFmtId="0" fontId="5" fillId="0" borderId="1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center" shrinkToFit="1"/>
    </xf>
    <xf numFmtId="0" fontId="12" fillId="0" borderId="34" xfId="0" applyFont="1" applyFill="1" applyBorder="1" applyAlignment="1">
      <alignment vertical="center"/>
    </xf>
    <xf numFmtId="182" fontId="13" fillId="0" borderId="20" xfId="0" applyNumberFormat="1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shrinkToFit="1"/>
    </xf>
    <xf numFmtId="0" fontId="24" fillId="0" borderId="1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/>
    </xf>
    <xf numFmtId="183" fontId="11" fillId="0" borderId="11" xfId="0" applyNumberFormat="1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183" fontId="18" fillId="0" borderId="18" xfId="0" applyNumberFormat="1" applyFont="1" applyFill="1" applyBorder="1" applyAlignment="1">
      <alignment horizontal="center" vertical="center" shrinkToFit="1"/>
    </xf>
    <xf numFmtId="213" fontId="18" fillId="0" borderId="37" xfId="0" applyNumberFormat="1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vertical="center" shrinkToFit="1"/>
    </xf>
    <xf numFmtId="0" fontId="13" fillId="33" borderId="11" xfId="0" applyFont="1" applyFill="1" applyBorder="1" applyAlignment="1">
      <alignment horizontal="center" vertical="center"/>
    </xf>
    <xf numFmtId="195" fontId="26" fillId="33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textRotation="255"/>
    </xf>
    <xf numFmtId="0" fontId="106" fillId="33" borderId="11" xfId="0" applyFont="1" applyFill="1" applyBorder="1" applyAlignment="1">
      <alignment horizontal="center" vertical="center"/>
    </xf>
    <xf numFmtId="0" fontId="107" fillId="33" borderId="38" xfId="0" applyFont="1" applyFill="1" applyBorder="1" applyAlignment="1">
      <alignment horizontal="center" vertical="center"/>
    </xf>
    <xf numFmtId="0" fontId="107" fillId="33" borderId="11" xfId="0" applyFont="1" applyFill="1" applyBorder="1" applyAlignment="1">
      <alignment horizontal="center" vertical="center"/>
    </xf>
    <xf numFmtId="1" fontId="108" fillId="33" borderId="11" xfId="0" applyNumberFormat="1" applyFont="1" applyFill="1" applyBorder="1" applyAlignment="1">
      <alignment horizontal="center" vertical="center"/>
    </xf>
    <xf numFmtId="0" fontId="109" fillId="33" borderId="11" xfId="0" applyFont="1" applyFill="1" applyBorder="1" applyAlignment="1">
      <alignment horizontal="center" vertical="center" textRotation="255"/>
    </xf>
    <xf numFmtId="0" fontId="109" fillId="33" borderId="30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 vertical="center"/>
    </xf>
    <xf numFmtId="0" fontId="98" fillId="0" borderId="39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203" fontId="27" fillId="0" borderId="39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203" fontId="27" fillId="0" borderId="11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98" fillId="0" borderId="41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204" fontId="13" fillId="0" borderId="41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49" fontId="28" fillId="0" borderId="43" xfId="0" applyNumberFormat="1" applyFont="1" applyBorder="1" applyAlignment="1">
      <alignment/>
    </xf>
    <xf numFmtId="0" fontId="110" fillId="0" borderId="19" xfId="0" applyFont="1" applyBorder="1" applyAlignment="1">
      <alignment horizontal="left"/>
    </xf>
    <xf numFmtId="49" fontId="30" fillId="0" borderId="44" xfId="0" applyNumberFormat="1" applyFont="1" applyBorder="1" applyAlignment="1">
      <alignment/>
    </xf>
    <xf numFmtId="0" fontId="31" fillId="0" borderId="19" xfId="0" applyFont="1" applyBorder="1" applyAlignment="1">
      <alignment horizontal="left"/>
    </xf>
    <xf numFmtId="0" fontId="30" fillId="0" borderId="19" xfId="0" applyFont="1" applyBorder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9" fillId="0" borderId="45" xfId="0" applyFont="1" applyFill="1" applyBorder="1" applyAlignment="1">
      <alignment horizontal="left" vertical="center"/>
    </xf>
    <xf numFmtId="0" fontId="98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left" vertical="center"/>
    </xf>
    <xf numFmtId="0" fontId="27" fillId="0" borderId="4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93" fontId="111" fillId="33" borderId="11" xfId="35" applyNumberFormat="1" applyFont="1" applyFill="1" applyBorder="1" applyAlignment="1">
      <alignment horizontal="center" vertical="center" shrinkToFit="1"/>
      <protection/>
    </xf>
    <xf numFmtId="0" fontId="27" fillId="33" borderId="5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112" fillId="33" borderId="11" xfId="0" applyFont="1" applyFill="1" applyBorder="1" applyAlignment="1">
      <alignment horizontal="center" vertical="center" textRotation="255"/>
    </xf>
    <xf numFmtId="0" fontId="107" fillId="33" borderId="16" xfId="0" applyFont="1" applyFill="1" applyBorder="1" applyAlignment="1">
      <alignment horizontal="center" vertical="center"/>
    </xf>
    <xf numFmtId="195" fontId="108" fillId="33" borderId="11" xfId="0" applyNumberFormat="1" applyFont="1" applyFill="1" applyBorder="1" applyAlignment="1">
      <alignment horizontal="center" vertical="center"/>
    </xf>
    <xf numFmtId="0" fontId="113" fillId="33" borderId="11" xfId="0" applyFont="1" applyFill="1" applyBorder="1" applyAlignment="1">
      <alignment horizontal="center" vertical="center"/>
    </xf>
    <xf numFmtId="1" fontId="13" fillId="0" borderId="18" xfId="0" applyNumberFormat="1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left" vertical="center"/>
    </xf>
    <xf numFmtId="198" fontId="13" fillId="0" borderId="11" xfId="0" applyNumberFormat="1" applyFont="1" applyFill="1" applyBorder="1" applyAlignment="1">
      <alignment horizontal="center" vertical="center" shrinkToFit="1"/>
    </xf>
    <xf numFmtId="0" fontId="106" fillId="0" borderId="11" xfId="0" applyFont="1" applyFill="1" applyBorder="1" applyAlignment="1">
      <alignment horizontal="center" vertical="center" shrinkToFit="1"/>
    </xf>
    <xf numFmtId="198" fontId="114" fillId="0" borderId="11" xfId="0" applyNumberFormat="1" applyFont="1" applyFill="1" applyBorder="1" applyAlignment="1">
      <alignment horizontal="center" vertical="center"/>
    </xf>
    <xf numFmtId="0" fontId="114" fillId="0" borderId="25" xfId="0" applyFont="1" applyBorder="1" applyAlignment="1">
      <alignment horizontal="left" shrinkToFit="1"/>
    </xf>
    <xf numFmtId="0" fontId="115" fillId="0" borderId="16" xfId="0" applyFont="1" applyBorder="1" applyAlignment="1">
      <alignment horizontal="center" shrinkToFit="1"/>
    </xf>
    <xf numFmtId="196" fontId="114" fillId="0" borderId="11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 shrinkToFit="1"/>
    </xf>
    <xf numFmtId="182" fontId="100" fillId="0" borderId="11" xfId="0" applyNumberFormat="1" applyFont="1" applyFill="1" applyBorder="1" applyAlignment="1">
      <alignment horizontal="center" vertical="center"/>
    </xf>
    <xf numFmtId="199" fontId="99" fillId="0" borderId="11" xfId="0" applyNumberFormat="1" applyFont="1" applyFill="1" applyBorder="1" applyAlignment="1">
      <alignment horizontal="center" vertical="center" shrinkToFit="1"/>
    </xf>
    <xf numFmtId="0" fontId="10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6" fillId="0" borderId="13" xfId="0" applyFont="1" applyBorder="1" applyAlignment="1">
      <alignment horizontal="center" vertical="center" shrinkToFit="1"/>
    </xf>
    <xf numFmtId="0" fontId="36" fillId="0" borderId="24" xfId="0" applyFont="1" applyBorder="1" applyAlignment="1">
      <alignment horizontal="center" vertical="center" shrinkToFit="1"/>
    </xf>
    <xf numFmtId="0" fontId="116" fillId="0" borderId="16" xfId="0" applyFont="1" applyFill="1" applyBorder="1" applyAlignment="1">
      <alignment horizontal="center" vertical="center"/>
    </xf>
    <xf numFmtId="0" fontId="116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/>
    </xf>
    <xf numFmtId="182" fontId="116" fillId="0" borderId="0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/>
    </xf>
    <xf numFmtId="182" fontId="116" fillId="0" borderId="11" xfId="0" applyNumberFormat="1" applyFont="1" applyFill="1" applyBorder="1" applyAlignment="1">
      <alignment horizontal="center" vertical="center" shrinkToFit="1"/>
    </xf>
    <xf numFmtId="183" fontId="116" fillId="34" borderId="0" xfId="0" applyNumberFormat="1" applyFont="1" applyFill="1" applyBorder="1" applyAlignment="1">
      <alignment horizontal="center" vertical="center" shrinkToFit="1"/>
    </xf>
    <xf numFmtId="0" fontId="116" fillId="0" borderId="16" xfId="0" applyFont="1" applyBorder="1" applyAlignment="1">
      <alignment horizontal="center" shrinkToFit="1"/>
    </xf>
    <xf numFmtId="183" fontId="116" fillId="34" borderId="11" xfId="0" applyNumberFormat="1" applyFont="1" applyFill="1" applyBorder="1" applyAlignment="1">
      <alignment horizontal="center" vertical="center" shrinkToFit="1"/>
    </xf>
    <xf numFmtId="0" fontId="116" fillId="0" borderId="24" xfId="0" applyFont="1" applyFill="1" applyBorder="1" applyAlignment="1">
      <alignment horizontal="center" vertical="center" shrinkToFit="1"/>
    </xf>
    <xf numFmtId="0" fontId="116" fillId="0" borderId="11" xfId="0" applyFont="1" applyBorder="1" applyAlignment="1">
      <alignment horizont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13" fillId="0" borderId="51" xfId="0" applyFont="1" applyBorder="1" applyAlignment="1">
      <alignment horizontal="left" shrinkToFit="1"/>
    </xf>
    <xf numFmtId="0" fontId="17" fillId="0" borderId="52" xfId="0" applyFont="1" applyBorder="1" applyAlignment="1">
      <alignment horizontal="center" shrinkToFit="1"/>
    </xf>
    <xf numFmtId="0" fontId="116" fillId="0" borderId="11" xfId="0" applyFont="1" applyFill="1" applyBorder="1" applyAlignment="1">
      <alignment horizontal="center" vertical="center" shrinkToFit="1"/>
    </xf>
    <xf numFmtId="0" fontId="37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 shrinkToFit="1"/>
    </xf>
    <xf numFmtId="0" fontId="13" fillId="0" borderId="5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center" vertical="center"/>
    </xf>
    <xf numFmtId="197" fontId="13" fillId="0" borderId="20" xfId="0" applyNumberFormat="1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left" vertical="center"/>
    </xf>
    <xf numFmtId="0" fontId="38" fillId="0" borderId="1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 shrinkToFit="1"/>
    </xf>
    <xf numFmtId="0" fontId="13" fillId="0" borderId="53" xfId="0" applyFont="1" applyFill="1" applyBorder="1" applyAlignment="1">
      <alignment horizontal="left" vertical="center"/>
    </xf>
    <xf numFmtId="0" fontId="39" fillId="0" borderId="2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shrinkToFit="1"/>
    </xf>
    <xf numFmtId="0" fontId="5" fillId="0" borderId="11" xfId="0" applyFont="1" applyFill="1" applyBorder="1" applyAlignment="1">
      <alignment horizontal="center" vertical="center" shrinkToFit="1"/>
    </xf>
    <xf numFmtId="0" fontId="117" fillId="0" borderId="11" xfId="0" applyFont="1" applyFill="1" applyBorder="1" applyAlignment="1">
      <alignment horizontal="center" vertical="center" shrinkToFit="1"/>
    </xf>
    <xf numFmtId="0" fontId="116" fillId="0" borderId="25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left" vertical="center" shrinkToFit="1"/>
    </xf>
    <xf numFmtId="0" fontId="100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shrinkToFit="1"/>
    </xf>
    <xf numFmtId="0" fontId="13" fillId="0" borderId="21" xfId="0" applyFont="1" applyBorder="1" applyAlignment="1">
      <alignment horizontal="left" wrapText="1" shrinkToFit="1"/>
    </xf>
    <xf numFmtId="0" fontId="5" fillId="0" borderId="16" xfId="0" applyFont="1" applyBorder="1" applyAlignment="1">
      <alignment horizontal="center" shrinkToFit="1"/>
    </xf>
    <xf numFmtId="0" fontId="11" fillId="0" borderId="54" xfId="0" applyFont="1" applyBorder="1" applyAlignment="1">
      <alignment horizontal="left" shrinkToFit="1"/>
    </xf>
    <xf numFmtId="0" fontId="11" fillId="0" borderId="16" xfId="0" applyFont="1" applyBorder="1" applyAlignment="1">
      <alignment horizontal="center" shrinkToFit="1"/>
    </xf>
    <xf numFmtId="0" fontId="11" fillId="0" borderId="11" xfId="0" applyFont="1" applyBorder="1" applyAlignment="1">
      <alignment horizontal="left" shrinkToFit="1"/>
    </xf>
    <xf numFmtId="0" fontId="11" fillId="0" borderId="11" xfId="0" applyFont="1" applyBorder="1" applyAlignment="1">
      <alignment horizontal="center" shrinkToFit="1"/>
    </xf>
    <xf numFmtId="0" fontId="10" fillId="33" borderId="50" xfId="0" applyFont="1" applyFill="1" applyBorder="1" applyAlignment="1">
      <alignment horizontal="center" vertical="center" textRotation="255"/>
    </xf>
    <xf numFmtId="0" fontId="111" fillId="33" borderId="11" xfId="0" applyFont="1" applyFill="1" applyBorder="1" applyAlignment="1">
      <alignment horizontal="center" vertical="center" textRotation="255"/>
    </xf>
    <xf numFmtId="0" fontId="116" fillId="0" borderId="39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116" fillId="0" borderId="41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118" fillId="0" borderId="19" xfId="0" applyFont="1" applyBorder="1" applyAlignment="1">
      <alignment horizontal="left"/>
    </xf>
    <xf numFmtId="0" fontId="40" fillId="0" borderId="19" xfId="0" applyFont="1" applyBorder="1" applyAlignment="1">
      <alignment horizontal="center"/>
    </xf>
    <xf numFmtId="0" fontId="116" fillId="0" borderId="46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116" fillId="0" borderId="0" xfId="0" applyFont="1" applyFill="1" applyAlignment="1">
      <alignment horizontal="center" vertical="center"/>
    </xf>
    <xf numFmtId="182" fontId="99" fillId="0" borderId="20" xfId="0" applyNumberFormat="1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06" fillId="0" borderId="16" xfId="0" applyFont="1" applyBorder="1" applyAlignment="1">
      <alignment horizontal="center" shrinkToFit="1"/>
    </xf>
    <xf numFmtId="196" fontId="13" fillId="0" borderId="18" xfId="0" applyNumberFormat="1" applyFont="1" applyFill="1" applyBorder="1" applyAlignment="1">
      <alignment horizontal="center" vertical="center" shrinkToFit="1"/>
    </xf>
    <xf numFmtId="195" fontId="99" fillId="0" borderId="18" xfId="0" applyNumberFormat="1" applyFont="1" applyFill="1" applyBorder="1" applyAlignment="1">
      <alignment horizontal="center" vertical="center" shrinkToFit="1"/>
    </xf>
    <xf numFmtId="177" fontId="99" fillId="0" borderId="11" xfId="0" applyNumberFormat="1" applyFont="1" applyFill="1" applyBorder="1" applyAlignment="1">
      <alignment horizontal="center" vertical="center" shrinkToFit="1"/>
    </xf>
    <xf numFmtId="0" fontId="114" fillId="0" borderId="11" xfId="0" applyFont="1" applyFill="1" applyBorder="1" applyAlignment="1">
      <alignment horizontal="left" vertical="center" shrinkToFit="1"/>
    </xf>
    <xf numFmtId="0" fontId="119" fillId="0" borderId="11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13" fillId="0" borderId="54" xfId="0" applyFont="1" applyFill="1" applyBorder="1" applyAlignment="1">
      <alignment horizontal="center" vertical="center"/>
    </xf>
    <xf numFmtId="199" fontId="14" fillId="0" borderId="1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left" vertical="center"/>
    </xf>
    <xf numFmtId="177" fontId="34" fillId="0" borderId="11" xfId="0" applyNumberFormat="1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/>
    </xf>
    <xf numFmtId="208" fontId="11" fillId="0" borderId="11" xfId="0" applyNumberFormat="1" applyFont="1" applyFill="1" applyBorder="1" applyAlignment="1">
      <alignment horizontal="center" vertical="center"/>
    </xf>
    <xf numFmtId="0" fontId="99" fillId="0" borderId="26" xfId="0" applyFont="1" applyBorder="1" applyAlignment="1">
      <alignment horizontal="left" shrinkToFit="1"/>
    </xf>
    <xf numFmtId="183" fontId="35" fillId="0" borderId="20" xfId="0" applyNumberFormat="1" applyFont="1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left" vertical="center"/>
    </xf>
    <xf numFmtId="0" fontId="99" fillId="0" borderId="32" xfId="0" applyFont="1" applyFill="1" applyBorder="1" applyAlignment="1">
      <alignment horizontal="left" vertical="center" shrinkToFit="1"/>
    </xf>
    <xf numFmtId="0" fontId="120" fillId="0" borderId="16" xfId="0" applyFont="1" applyBorder="1" applyAlignment="1">
      <alignment horizontal="center" shrinkToFit="1"/>
    </xf>
    <xf numFmtId="0" fontId="12" fillId="0" borderId="26" xfId="0" applyFont="1" applyFill="1" applyBorder="1" applyAlignment="1">
      <alignment horizontal="left" shrinkToFit="1"/>
    </xf>
    <xf numFmtId="0" fontId="44" fillId="0" borderId="16" xfId="0" applyFont="1" applyFill="1" applyBorder="1" applyAlignment="1">
      <alignment horizontal="center" shrinkToFit="1"/>
    </xf>
    <xf numFmtId="0" fontId="100" fillId="0" borderId="11" xfId="0" applyFont="1" applyFill="1" applyBorder="1" applyAlignment="1">
      <alignment horizontal="left" vertical="center" shrinkToFit="1"/>
    </xf>
    <xf numFmtId="0" fontId="7" fillId="0" borderId="3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left"/>
    </xf>
    <xf numFmtId="0" fontId="42" fillId="0" borderId="4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102" fillId="0" borderId="11" xfId="0" applyFont="1" applyFill="1" applyBorder="1" applyAlignment="1">
      <alignment horizontal="left" vertical="center"/>
    </xf>
    <xf numFmtId="0" fontId="102" fillId="0" borderId="11" xfId="0" applyFont="1" applyFill="1" applyBorder="1" applyAlignment="1">
      <alignment horizontal="center" vertical="center"/>
    </xf>
    <xf numFmtId="0" fontId="106" fillId="0" borderId="11" xfId="0" applyFont="1" applyBorder="1" applyAlignment="1">
      <alignment horizontal="center"/>
    </xf>
    <xf numFmtId="0" fontId="99" fillId="34" borderId="20" xfId="0" applyFont="1" applyFill="1" applyBorder="1" applyAlignment="1">
      <alignment horizontal="left" vertical="center" shrinkToFit="1"/>
    </xf>
    <xf numFmtId="177" fontId="100" fillId="0" borderId="11" xfId="0" applyNumberFormat="1" applyFont="1" applyFill="1" applyBorder="1" applyAlignment="1">
      <alignment horizontal="center" vertical="center" shrinkToFit="1"/>
    </xf>
    <xf numFmtId="0" fontId="107" fillId="0" borderId="11" xfId="0" applyFont="1" applyFill="1" applyBorder="1" applyAlignment="1">
      <alignment horizontal="left" vertical="center"/>
    </xf>
    <xf numFmtId="196" fontId="11" fillId="0" borderId="11" xfId="0" applyNumberFormat="1" applyFont="1" applyFill="1" applyBorder="1" applyAlignment="1">
      <alignment horizontal="center" vertical="center"/>
    </xf>
    <xf numFmtId="196" fontId="100" fillId="0" borderId="11" xfId="0" applyNumberFormat="1" applyFont="1" applyFill="1" applyBorder="1" applyAlignment="1">
      <alignment horizontal="center" vertical="center"/>
    </xf>
    <xf numFmtId="198" fontId="99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46" xfId="0" applyFont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 textRotation="255" shrinkToFit="1"/>
    </xf>
    <xf numFmtId="0" fontId="10" fillId="0" borderId="56" xfId="0" applyFont="1" applyFill="1" applyBorder="1" applyAlignment="1">
      <alignment horizontal="center" vertical="center" textRotation="255" shrinkToFit="1"/>
    </xf>
    <xf numFmtId="0" fontId="10" fillId="0" borderId="57" xfId="0" applyFont="1" applyFill="1" applyBorder="1" applyAlignment="1">
      <alignment horizontal="center" vertical="center" textRotation="255" shrinkToFit="1"/>
    </xf>
    <xf numFmtId="186" fontId="10" fillId="0" borderId="39" xfId="0" applyNumberFormat="1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10" fillId="0" borderId="58" xfId="0" applyFont="1" applyFill="1" applyBorder="1" applyAlignment="1">
      <alignment horizontal="center" vertical="center" textRotation="255" shrinkToFit="1"/>
    </xf>
    <xf numFmtId="0" fontId="0" fillId="0" borderId="59" xfId="0" applyBorder="1" applyAlignment="1">
      <alignment horizontal="center" vertical="center"/>
    </xf>
    <xf numFmtId="187" fontId="10" fillId="0" borderId="39" xfId="0" applyNumberFormat="1" applyFont="1" applyFill="1" applyBorder="1" applyAlignment="1">
      <alignment horizontal="center" vertical="center" shrinkToFit="1"/>
    </xf>
    <xf numFmtId="0" fontId="42" fillId="0" borderId="39" xfId="0" applyFont="1" applyFill="1" applyBorder="1" applyAlignment="1">
      <alignment horizontal="center" vertical="center" textRotation="255" shrinkToFit="1"/>
    </xf>
    <xf numFmtId="0" fontId="42" fillId="0" borderId="11" xfId="0" applyFont="1" applyFill="1" applyBorder="1" applyAlignment="1">
      <alignment horizontal="center" vertical="center" textRotation="255" shrinkToFit="1"/>
    </xf>
    <xf numFmtId="188" fontId="10" fillId="0" borderId="60" xfId="0" applyNumberFormat="1" applyFont="1" applyFill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10" fillId="0" borderId="39" xfId="35" applyFont="1" applyFill="1" applyBorder="1" applyAlignment="1">
      <alignment horizontal="center" vertical="center" textRotation="255" shrinkToFit="1"/>
      <protection/>
    </xf>
    <xf numFmtId="0" fontId="10" fillId="0" borderId="11" xfId="35" applyFont="1" applyFill="1" applyBorder="1" applyAlignment="1">
      <alignment horizontal="center" vertical="center" textRotation="255" shrinkToFit="1"/>
      <protection/>
    </xf>
    <xf numFmtId="0" fontId="0" fillId="0" borderId="11" xfId="0" applyBorder="1" applyAlignment="1">
      <alignment horizontal="center" vertical="center"/>
    </xf>
    <xf numFmtId="189" fontId="10" fillId="0" borderId="39" xfId="0" applyNumberFormat="1" applyFont="1" applyFill="1" applyBorder="1" applyAlignment="1">
      <alignment horizontal="center" vertical="center" shrinkToFit="1"/>
    </xf>
    <xf numFmtId="189" fontId="0" fillId="0" borderId="39" xfId="0" applyNumberFormat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textRotation="255" shrinkToFit="1"/>
    </xf>
    <xf numFmtId="0" fontId="10" fillId="0" borderId="11" xfId="0" applyFont="1" applyFill="1" applyBorder="1" applyAlignment="1">
      <alignment horizontal="center" vertical="center" textRotation="255" shrinkToFit="1"/>
    </xf>
    <xf numFmtId="190" fontId="10" fillId="0" borderId="39" xfId="0" applyNumberFormat="1" applyFont="1" applyFill="1" applyBorder="1" applyAlignment="1">
      <alignment horizontal="center" vertical="center" shrinkToFit="1"/>
    </xf>
    <xf numFmtId="190" fontId="0" fillId="0" borderId="39" xfId="0" applyNumberFormat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 wrapText="1" readingOrder="1"/>
    </xf>
    <xf numFmtId="0" fontId="10" fillId="0" borderId="56" xfId="0" applyFont="1" applyFill="1" applyBorder="1" applyAlignment="1">
      <alignment horizontal="center" vertical="center" wrapText="1" readingOrder="1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42" fillId="0" borderId="64" xfId="0" applyFont="1" applyFill="1" applyBorder="1" applyAlignment="1">
      <alignment horizontal="center" vertical="center" textRotation="255" wrapText="1"/>
    </xf>
    <xf numFmtId="0" fontId="43" fillId="0" borderId="65" xfId="0" applyFont="1" applyBorder="1" applyAlignment="1">
      <alignment horizontal="center" vertical="center" textRotation="255" wrapText="1"/>
    </xf>
    <xf numFmtId="0" fontId="10" fillId="0" borderId="11" xfId="0" applyFont="1" applyFill="1" applyBorder="1" applyAlignment="1">
      <alignment horizontal="center" vertical="center" textRotation="255" wrapText="1"/>
    </xf>
    <xf numFmtId="0" fontId="10" fillId="0" borderId="11" xfId="0" applyFont="1" applyFill="1" applyBorder="1" applyAlignment="1">
      <alignment horizontal="center" vertical="center" wrapText="1" readingOrder="1"/>
    </xf>
    <xf numFmtId="0" fontId="16" fillId="0" borderId="11" xfId="0" applyFont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textRotation="255" wrapText="1"/>
    </xf>
    <xf numFmtId="0" fontId="10" fillId="0" borderId="67" xfId="0" applyFont="1" applyFill="1" applyBorder="1" applyAlignment="1">
      <alignment horizontal="center" vertical="center" textRotation="255" wrapText="1"/>
    </xf>
    <xf numFmtId="0" fontId="10" fillId="0" borderId="68" xfId="0" applyFont="1" applyFill="1" applyBorder="1" applyAlignment="1">
      <alignment horizontal="center" vertical="center" textRotation="255" wrapText="1"/>
    </xf>
    <xf numFmtId="0" fontId="10" fillId="0" borderId="39" xfId="0" applyFont="1" applyFill="1" applyBorder="1" applyAlignment="1">
      <alignment horizontal="center" vertical="center" textRotation="255" wrapText="1"/>
    </xf>
    <xf numFmtId="0" fontId="10" fillId="0" borderId="41" xfId="0" applyFont="1" applyFill="1" applyBorder="1" applyAlignment="1">
      <alignment horizontal="center" vertical="center" textRotation="255" wrapText="1"/>
    </xf>
    <xf numFmtId="0" fontId="42" fillId="0" borderId="39" xfId="0" applyFont="1" applyFill="1" applyBorder="1" applyAlignment="1">
      <alignment horizontal="center" vertical="center" textRotation="255" wrapText="1"/>
    </xf>
    <xf numFmtId="0" fontId="42" fillId="0" borderId="11" xfId="0" applyFont="1" applyFill="1" applyBorder="1" applyAlignment="1">
      <alignment horizontal="center" vertical="center" textRotation="255" wrapText="1"/>
    </xf>
    <xf numFmtId="0" fontId="42" fillId="0" borderId="41" xfId="0" applyFont="1" applyFill="1" applyBorder="1" applyAlignment="1">
      <alignment horizontal="center" vertical="center" textRotation="255" wrapText="1"/>
    </xf>
    <xf numFmtId="0" fontId="10" fillId="0" borderId="63" xfId="0" applyFont="1" applyFill="1" applyBorder="1" applyAlignment="1">
      <alignment horizontal="center" vertical="center" textRotation="255" wrapText="1"/>
    </xf>
    <xf numFmtId="0" fontId="10" fillId="0" borderId="56" xfId="0" applyFont="1" applyFill="1" applyBorder="1" applyAlignment="1">
      <alignment horizontal="center" vertical="center" textRotation="255" wrapText="1"/>
    </xf>
    <xf numFmtId="0" fontId="10" fillId="0" borderId="57" xfId="0" applyFont="1" applyFill="1" applyBorder="1" applyAlignment="1">
      <alignment horizontal="center" vertical="center" textRotation="255" wrapText="1"/>
    </xf>
    <xf numFmtId="0" fontId="10" fillId="0" borderId="25" xfId="0" applyFont="1" applyFill="1" applyBorder="1" applyAlignment="1">
      <alignment horizontal="center" vertical="center" textRotation="255" wrapText="1"/>
    </xf>
    <xf numFmtId="0" fontId="10" fillId="0" borderId="11" xfId="35" applyFont="1" applyFill="1" applyBorder="1" applyAlignment="1">
      <alignment horizontal="center" vertical="center" textRotation="255" wrapText="1"/>
      <protection/>
    </xf>
    <xf numFmtId="177" fontId="99" fillId="0" borderId="69" xfId="0" applyNumberFormat="1" applyFont="1" applyFill="1" applyBorder="1" applyAlignment="1">
      <alignment horizontal="center" vertical="center" shrinkToFit="1"/>
    </xf>
    <xf numFmtId="0" fontId="101" fillId="0" borderId="70" xfId="0" applyFont="1" applyBorder="1" applyAlignment="1">
      <alignment/>
    </xf>
    <xf numFmtId="0" fontId="101" fillId="0" borderId="64" xfId="0" applyFont="1" applyBorder="1" applyAlignment="1">
      <alignment/>
    </xf>
    <xf numFmtId="0" fontId="101" fillId="0" borderId="59" xfId="0" applyFont="1" applyBorder="1" applyAlignment="1">
      <alignment/>
    </xf>
    <xf numFmtId="0" fontId="101" fillId="0" borderId="0" xfId="0" applyFont="1" applyAlignment="1">
      <alignment/>
    </xf>
    <xf numFmtId="0" fontId="101" fillId="0" borderId="65" xfId="0" applyFont="1" applyBorder="1" applyAlignment="1">
      <alignment/>
    </xf>
    <xf numFmtId="0" fontId="101" fillId="0" borderId="71" xfId="0" applyFont="1" applyBorder="1" applyAlignment="1">
      <alignment/>
    </xf>
    <xf numFmtId="0" fontId="101" fillId="0" borderId="72" xfId="0" applyFont="1" applyBorder="1" applyAlignment="1">
      <alignment/>
    </xf>
    <xf numFmtId="0" fontId="101" fillId="0" borderId="54" xfId="0" applyFont="1" applyBorder="1" applyAlignment="1">
      <alignment/>
    </xf>
    <xf numFmtId="0" fontId="10" fillId="0" borderId="63" xfId="0" applyFont="1" applyFill="1" applyBorder="1" applyAlignment="1">
      <alignment horizontal="center" vertical="center" textRotation="255" shrinkToFit="1"/>
    </xf>
    <xf numFmtId="0" fontId="0" fillId="0" borderId="56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43" fillId="0" borderId="11" xfId="0" applyFont="1" applyBorder="1" applyAlignment="1">
      <alignment horizontal="center" vertical="center" textRotation="255" shrinkToFit="1"/>
    </xf>
    <xf numFmtId="0" fontId="10" fillId="0" borderId="64" xfId="0" applyFont="1" applyFill="1" applyBorder="1" applyAlignment="1">
      <alignment horizontal="center" vertical="center" textRotation="255" wrapText="1"/>
    </xf>
    <xf numFmtId="0" fontId="0" fillId="0" borderId="65" xfId="0" applyBorder="1" applyAlignment="1">
      <alignment horizontal="center" vertical="center" textRotation="255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_Sheet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" name="Oval 2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2" name="Oval 3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3" name="Oval 5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4" name="Oval 6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5" name="Oval 7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6" name="Oval 8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7" name="Oval 9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8" name="Oval 10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9" name="Oval 11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0" name="Oval 12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1" name="Oval 13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2" name="Oval 14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3" name="Oval 15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4" name="Oval 16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5" name="Oval 17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6" name="Oval 18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7" name="Oval 1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8" name="Oval 2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9" name="Oval 3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20" name="Oval 4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21" name="Oval 5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22" name="Oval 6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23" name="Oval 7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24" name="Oval 8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25" name="Oval 9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26" name="Oval 10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27" name="Oval 11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28" name="Oval 12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29" name="Oval 13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30" name="Oval 14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31" name="Oval 15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32" name="Oval 16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33" name="Oval 17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34" name="Oval 18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35" name="Oval 19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36" name="Oval 20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37" name="Oval 21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38" name="Oval 22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39" name="Oval 23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40" name="Oval 1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41" name="Oval 2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42" name="Oval 3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43" name="Oval 4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44" name="Oval 5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45" name="Oval 6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46" name="Oval 7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47" name="Oval 8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48" name="Oval 9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49" name="Oval 10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50" name="Oval 11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51" name="Oval 12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52" name="Oval 13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53" name="Oval 14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54" name="Oval 15"/>
        <xdr:cNvSpPr>
          <a:spLocks/>
        </xdr:cNvSpPr>
      </xdr:nvSpPr>
      <xdr:spPr>
        <a:xfrm>
          <a:off x="248412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55" name="Oval 16"/>
        <xdr:cNvSpPr>
          <a:spLocks/>
        </xdr:cNvSpPr>
      </xdr:nvSpPr>
      <xdr:spPr>
        <a:xfrm>
          <a:off x="248412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" name="Oval 2"/>
        <xdr:cNvSpPr>
          <a:spLocks/>
        </xdr:cNvSpPr>
      </xdr:nvSpPr>
      <xdr:spPr>
        <a:xfrm>
          <a:off x="27270075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2" name="Oval 3"/>
        <xdr:cNvSpPr>
          <a:spLocks/>
        </xdr:cNvSpPr>
      </xdr:nvSpPr>
      <xdr:spPr>
        <a:xfrm>
          <a:off x="27270075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3" name="Oval 5"/>
        <xdr:cNvSpPr>
          <a:spLocks/>
        </xdr:cNvSpPr>
      </xdr:nvSpPr>
      <xdr:spPr>
        <a:xfrm>
          <a:off x="27270075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4" name="Oval 6"/>
        <xdr:cNvSpPr>
          <a:spLocks/>
        </xdr:cNvSpPr>
      </xdr:nvSpPr>
      <xdr:spPr>
        <a:xfrm>
          <a:off x="27270075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5" name="Oval 7"/>
        <xdr:cNvSpPr>
          <a:spLocks/>
        </xdr:cNvSpPr>
      </xdr:nvSpPr>
      <xdr:spPr>
        <a:xfrm>
          <a:off x="27270075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6" name="Oval 8"/>
        <xdr:cNvSpPr>
          <a:spLocks/>
        </xdr:cNvSpPr>
      </xdr:nvSpPr>
      <xdr:spPr>
        <a:xfrm>
          <a:off x="27270075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7" name="Oval 9"/>
        <xdr:cNvSpPr>
          <a:spLocks/>
        </xdr:cNvSpPr>
      </xdr:nvSpPr>
      <xdr:spPr>
        <a:xfrm>
          <a:off x="27270075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8" name="Oval 10"/>
        <xdr:cNvSpPr>
          <a:spLocks/>
        </xdr:cNvSpPr>
      </xdr:nvSpPr>
      <xdr:spPr>
        <a:xfrm>
          <a:off x="27270075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9" name="Oval 11"/>
        <xdr:cNvSpPr>
          <a:spLocks/>
        </xdr:cNvSpPr>
      </xdr:nvSpPr>
      <xdr:spPr>
        <a:xfrm>
          <a:off x="27270075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0" name="Oval 12"/>
        <xdr:cNvSpPr>
          <a:spLocks/>
        </xdr:cNvSpPr>
      </xdr:nvSpPr>
      <xdr:spPr>
        <a:xfrm>
          <a:off x="27270075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1" name="Oval 13"/>
        <xdr:cNvSpPr>
          <a:spLocks/>
        </xdr:cNvSpPr>
      </xdr:nvSpPr>
      <xdr:spPr>
        <a:xfrm>
          <a:off x="27270075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2" name="Oval 14"/>
        <xdr:cNvSpPr>
          <a:spLocks/>
        </xdr:cNvSpPr>
      </xdr:nvSpPr>
      <xdr:spPr>
        <a:xfrm>
          <a:off x="27270075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3" name="Oval 15"/>
        <xdr:cNvSpPr>
          <a:spLocks/>
        </xdr:cNvSpPr>
      </xdr:nvSpPr>
      <xdr:spPr>
        <a:xfrm>
          <a:off x="27270075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4" name="Oval 16"/>
        <xdr:cNvSpPr>
          <a:spLocks/>
        </xdr:cNvSpPr>
      </xdr:nvSpPr>
      <xdr:spPr>
        <a:xfrm>
          <a:off x="27270075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5" name="Oval 17"/>
        <xdr:cNvSpPr>
          <a:spLocks/>
        </xdr:cNvSpPr>
      </xdr:nvSpPr>
      <xdr:spPr>
        <a:xfrm>
          <a:off x="27270075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6" name="Oval 18"/>
        <xdr:cNvSpPr>
          <a:spLocks/>
        </xdr:cNvSpPr>
      </xdr:nvSpPr>
      <xdr:spPr>
        <a:xfrm>
          <a:off x="27270075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9">
      <selection activeCell="E22" sqref="E22"/>
    </sheetView>
  </sheetViews>
  <sheetFormatPr defaultColWidth="6.125" defaultRowHeight="16.5"/>
  <cols>
    <col min="1" max="1" width="5.125" style="169" customWidth="1"/>
    <col min="2" max="2" width="6.375" style="170" customWidth="1"/>
    <col min="3" max="3" width="17.25390625" style="1" customWidth="1"/>
    <col min="4" max="4" width="6.375" style="171" hidden="1" customWidth="1"/>
    <col min="5" max="5" width="15.00390625" style="1" customWidth="1"/>
    <col min="6" max="6" width="5.125" style="169" customWidth="1"/>
    <col min="7" max="7" width="6.375" style="170" customWidth="1"/>
    <col min="8" max="8" width="16.75390625" style="1" customWidth="1"/>
    <col min="9" max="9" width="6.375" style="1" hidden="1" customWidth="1"/>
    <col min="10" max="10" width="15.25390625" style="1" customWidth="1"/>
    <col min="11" max="11" width="5.125" style="293" customWidth="1"/>
    <col min="12" max="12" width="6.375" style="170" customWidth="1"/>
    <col min="13" max="13" width="17.375" style="1" customWidth="1"/>
    <col min="14" max="14" width="6.375" style="1" hidden="1" customWidth="1"/>
    <col min="15" max="15" width="11.75390625" style="1" customWidth="1"/>
    <col min="16" max="16" width="5.125" style="169" customWidth="1"/>
    <col min="17" max="17" width="6.375" style="2" customWidth="1"/>
    <col min="18" max="18" width="17.875" style="1" customWidth="1"/>
    <col min="19" max="19" width="6.375" style="1" hidden="1" customWidth="1"/>
    <col min="20" max="20" width="15.375" style="1" customWidth="1"/>
    <col min="21" max="21" width="5.125" style="169" customWidth="1"/>
    <col min="22" max="22" width="6.375" style="195" customWidth="1"/>
    <col min="23" max="23" width="17.375" style="1" customWidth="1"/>
    <col min="24" max="24" width="6.375" style="1" hidden="1" customWidth="1"/>
    <col min="25" max="25" width="14.75390625" style="1" customWidth="1"/>
    <col min="26" max="26" width="14.625" style="1" customWidth="1"/>
    <col min="27" max="27" width="8.75390625" style="1" customWidth="1"/>
    <col min="28" max="16384" width="6.125" style="1" customWidth="1"/>
  </cols>
  <sheetData>
    <row r="1" spans="1:21" ht="20.25" customHeight="1">
      <c r="A1" s="303" t="s">
        <v>65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1"/>
    </row>
    <row r="2" spans="1:21" ht="17.25" customHeight="1">
      <c r="A2" s="303" t="s">
        <v>66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1"/>
    </row>
    <row r="3" spans="1:25" s="3" customFormat="1" ht="29.25" customHeight="1" thickBot="1">
      <c r="A3" s="304" t="s">
        <v>179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</row>
    <row r="4" spans="1:26" s="5" customFormat="1" ht="24.75" customHeight="1">
      <c r="A4" s="305" t="s">
        <v>67</v>
      </c>
      <c r="B4" s="308">
        <v>42170</v>
      </c>
      <c r="C4" s="309"/>
      <c r="D4" s="309"/>
      <c r="E4" s="309"/>
      <c r="F4" s="310" t="s">
        <v>68</v>
      </c>
      <c r="G4" s="312">
        <f>B4+1</f>
        <v>42171</v>
      </c>
      <c r="H4" s="309"/>
      <c r="I4" s="309"/>
      <c r="J4" s="309"/>
      <c r="K4" s="313" t="s">
        <v>69</v>
      </c>
      <c r="L4" s="315">
        <f>G4+1</f>
        <v>42172</v>
      </c>
      <c r="M4" s="316"/>
      <c r="N4" s="316"/>
      <c r="O4" s="317"/>
      <c r="P4" s="318" t="s">
        <v>70</v>
      </c>
      <c r="Q4" s="321">
        <f>L4+1</f>
        <v>42173</v>
      </c>
      <c r="R4" s="322"/>
      <c r="S4" s="322"/>
      <c r="T4" s="322"/>
      <c r="U4" s="323" t="s">
        <v>4</v>
      </c>
      <c r="V4" s="325">
        <f>Q4+1</f>
        <v>42174</v>
      </c>
      <c r="W4" s="326"/>
      <c r="X4" s="326"/>
      <c r="Y4" s="326"/>
      <c r="Z4" s="4" t="s">
        <v>71</v>
      </c>
    </row>
    <row r="5" spans="1:26" s="5" customFormat="1" ht="21.75" customHeight="1">
      <c r="A5" s="306"/>
      <c r="B5" s="327" t="s">
        <v>72</v>
      </c>
      <c r="C5" s="328"/>
      <c r="D5" s="328"/>
      <c r="E5" s="6">
        <v>2150</v>
      </c>
      <c r="F5" s="311"/>
      <c r="G5" s="327" t="s">
        <v>72</v>
      </c>
      <c r="H5" s="320"/>
      <c r="I5" s="320"/>
      <c r="J5" s="6">
        <v>2150</v>
      </c>
      <c r="K5" s="314"/>
      <c r="L5" s="329" t="s">
        <v>72</v>
      </c>
      <c r="M5" s="330"/>
      <c r="N5" s="331"/>
      <c r="O5" s="172">
        <f>E5-190</f>
        <v>1960</v>
      </c>
      <c r="P5" s="319"/>
      <c r="Q5" s="327" t="s">
        <v>72</v>
      </c>
      <c r="R5" s="320"/>
      <c r="S5" s="320"/>
      <c r="T5" s="172">
        <f>E5-190-157</f>
        <v>1803</v>
      </c>
      <c r="U5" s="324"/>
      <c r="V5" s="327" t="s">
        <v>72</v>
      </c>
      <c r="W5" s="320"/>
      <c r="X5" s="320"/>
      <c r="Y5" s="172">
        <f>T5</f>
        <v>1803</v>
      </c>
      <c r="Z5" s="7"/>
    </row>
    <row r="6" spans="1:26" s="5" customFormat="1" ht="22.5" customHeight="1">
      <c r="A6" s="307"/>
      <c r="B6" s="8" t="s">
        <v>73</v>
      </c>
      <c r="C6" s="9" t="s">
        <v>6</v>
      </c>
      <c r="D6" s="10" t="s">
        <v>7</v>
      </c>
      <c r="E6" s="11" t="s">
        <v>8</v>
      </c>
      <c r="F6" s="311"/>
      <c r="G6" s="8" t="s">
        <v>73</v>
      </c>
      <c r="H6" s="9" t="s">
        <v>6</v>
      </c>
      <c r="I6" s="10" t="s">
        <v>7</v>
      </c>
      <c r="J6" s="11" t="s">
        <v>8</v>
      </c>
      <c r="K6" s="314"/>
      <c r="L6" s="8" t="s">
        <v>73</v>
      </c>
      <c r="M6" s="9" t="s">
        <v>6</v>
      </c>
      <c r="N6" s="10" t="s">
        <v>7</v>
      </c>
      <c r="O6" s="11" t="s">
        <v>8</v>
      </c>
      <c r="P6" s="319"/>
      <c r="Q6" s="263" t="s">
        <v>73</v>
      </c>
      <c r="R6" s="9" t="s">
        <v>6</v>
      </c>
      <c r="S6" s="10" t="s">
        <v>7</v>
      </c>
      <c r="T6" s="11" t="s">
        <v>8</v>
      </c>
      <c r="U6" s="324"/>
      <c r="V6" s="197" t="s">
        <v>73</v>
      </c>
      <c r="W6" s="9" t="s">
        <v>6</v>
      </c>
      <c r="X6" s="10" t="s">
        <v>7</v>
      </c>
      <c r="Y6" s="11" t="s">
        <v>8</v>
      </c>
      <c r="Z6" s="12"/>
    </row>
    <row r="7" spans="1:26" s="26" customFormat="1" ht="21" customHeight="1">
      <c r="A7" s="332" t="s">
        <v>74</v>
      </c>
      <c r="B7" s="13" t="s">
        <v>75</v>
      </c>
      <c r="C7" s="25" t="s">
        <v>76</v>
      </c>
      <c r="D7" s="15">
        <v>60</v>
      </c>
      <c r="E7" s="16">
        <f>D7*$E$5/1000</f>
        <v>129</v>
      </c>
      <c r="F7" s="311"/>
      <c r="G7" s="13" t="s">
        <v>77</v>
      </c>
      <c r="H7" s="17" t="s">
        <v>78</v>
      </c>
      <c r="I7" s="18">
        <v>3</v>
      </c>
      <c r="J7" s="19">
        <f>I7*$J$5/1000</f>
        <v>6.45</v>
      </c>
      <c r="K7" s="336" t="s">
        <v>79</v>
      </c>
      <c r="L7" s="20" t="s">
        <v>150</v>
      </c>
      <c r="M7" s="294" t="s">
        <v>151</v>
      </c>
      <c r="N7" s="295">
        <v>61</v>
      </c>
      <c r="O7" s="24">
        <f aca="true" t="shared" si="0" ref="O7:O18">N7*$O$5/1000</f>
        <v>119.56</v>
      </c>
      <c r="P7" s="320"/>
      <c r="Q7" s="264" t="s">
        <v>80</v>
      </c>
      <c r="R7" s="22" t="s">
        <v>81</v>
      </c>
      <c r="S7" s="23">
        <v>3</v>
      </c>
      <c r="T7" s="24">
        <f aca="true" t="shared" si="1" ref="T7:T12">S7*$T$5/1000</f>
        <v>5.409</v>
      </c>
      <c r="U7" s="338"/>
      <c r="V7" s="354" t="s">
        <v>82</v>
      </c>
      <c r="W7" s="355"/>
      <c r="X7" s="355"/>
      <c r="Y7" s="356"/>
      <c r="Z7" s="12"/>
    </row>
    <row r="8" spans="1:26" s="26" customFormat="1" ht="21" customHeight="1">
      <c r="A8" s="333"/>
      <c r="B8" s="20" t="s">
        <v>83</v>
      </c>
      <c r="C8" s="25" t="s">
        <v>84</v>
      </c>
      <c r="D8" s="15">
        <v>40.5</v>
      </c>
      <c r="E8" s="16">
        <f>D8*$E$5/1000</f>
        <v>87.075</v>
      </c>
      <c r="F8" s="339" t="s">
        <v>85</v>
      </c>
      <c r="G8" s="265" t="s">
        <v>86</v>
      </c>
      <c r="H8" s="254" t="s">
        <v>87</v>
      </c>
      <c r="I8" s="256">
        <v>1</v>
      </c>
      <c r="J8" s="27">
        <f>I8*$J$5</f>
        <v>2150</v>
      </c>
      <c r="K8" s="337"/>
      <c r="L8" s="20" t="s">
        <v>152</v>
      </c>
      <c r="M8" s="25" t="s">
        <v>153</v>
      </c>
      <c r="N8" s="15">
        <v>20</v>
      </c>
      <c r="O8" s="24">
        <f t="shared" si="0"/>
        <v>39.2</v>
      </c>
      <c r="P8" s="339" t="s">
        <v>89</v>
      </c>
      <c r="Q8" s="68" t="s">
        <v>83</v>
      </c>
      <c r="R8" s="25" t="s">
        <v>90</v>
      </c>
      <c r="S8" s="15">
        <v>30</v>
      </c>
      <c r="T8" s="24">
        <f t="shared" si="1"/>
        <v>54.09</v>
      </c>
      <c r="U8" s="338"/>
      <c r="V8" s="357"/>
      <c r="W8" s="358"/>
      <c r="X8" s="358"/>
      <c r="Y8" s="359"/>
      <c r="Z8" s="29"/>
    </row>
    <row r="9" spans="1:26" s="26" customFormat="1" ht="21" customHeight="1">
      <c r="A9" s="334"/>
      <c r="B9" s="20" t="s">
        <v>91</v>
      </c>
      <c r="C9" s="25" t="s">
        <v>92</v>
      </c>
      <c r="D9" s="15">
        <v>1</v>
      </c>
      <c r="E9" s="16">
        <f>D9*$E$5/1000</f>
        <v>2.15</v>
      </c>
      <c r="F9" s="340"/>
      <c r="G9" s="20" t="s">
        <v>83</v>
      </c>
      <c r="H9" s="254" t="s">
        <v>90</v>
      </c>
      <c r="I9" s="256">
        <v>15</v>
      </c>
      <c r="J9" s="88">
        <f>I9*$J$5/1000</f>
        <v>32.25</v>
      </c>
      <c r="K9" s="337"/>
      <c r="L9" s="68" t="s">
        <v>154</v>
      </c>
      <c r="M9" s="25" t="s">
        <v>155</v>
      </c>
      <c r="N9" s="15">
        <v>1</v>
      </c>
      <c r="O9" s="24">
        <f t="shared" si="0"/>
        <v>1.96</v>
      </c>
      <c r="P9" s="340"/>
      <c r="Q9" s="68" t="s">
        <v>190</v>
      </c>
      <c r="R9" s="25" t="s">
        <v>94</v>
      </c>
      <c r="S9" s="15">
        <v>40</v>
      </c>
      <c r="T9" s="24">
        <f t="shared" si="1"/>
        <v>72.12</v>
      </c>
      <c r="U9" s="338"/>
      <c r="V9" s="357"/>
      <c r="W9" s="358"/>
      <c r="X9" s="358"/>
      <c r="Y9" s="359"/>
      <c r="Z9" s="32"/>
    </row>
    <row r="10" spans="1:26" s="26" customFormat="1" ht="21" customHeight="1">
      <c r="A10" s="334"/>
      <c r="B10" s="20" t="s">
        <v>83</v>
      </c>
      <c r="C10" s="91" t="s">
        <v>95</v>
      </c>
      <c r="D10" s="15">
        <v>2</v>
      </c>
      <c r="E10" s="16">
        <f>D10*$E$5/1000</f>
        <v>4.3</v>
      </c>
      <c r="F10" s="340"/>
      <c r="G10" s="20" t="s">
        <v>83</v>
      </c>
      <c r="H10" s="266" t="s">
        <v>96</v>
      </c>
      <c r="I10" s="256">
        <v>3</v>
      </c>
      <c r="J10" s="31">
        <f>I10*$J$5/1000</f>
        <v>6.45</v>
      </c>
      <c r="K10" s="337"/>
      <c r="L10" s="20" t="s">
        <v>156</v>
      </c>
      <c r="M10" s="25" t="s">
        <v>157</v>
      </c>
      <c r="N10" s="15">
        <v>1.5</v>
      </c>
      <c r="O10" s="24">
        <f t="shared" si="0"/>
        <v>2.94</v>
      </c>
      <c r="P10" s="340"/>
      <c r="Q10" s="68" t="s">
        <v>97</v>
      </c>
      <c r="R10" s="25" t="s">
        <v>98</v>
      </c>
      <c r="S10" s="267">
        <v>10</v>
      </c>
      <c r="T10" s="24">
        <f t="shared" si="1"/>
        <v>18.03</v>
      </c>
      <c r="U10" s="338"/>
      <c r="V10" s="357"/>
      <c r="W10" s="358"/>
      <c r="X10" s="358"/>
      <c r="Y10" s="359"/>
      <c r="Z10" s="36"/>
    </row>
    <row r="11" spans="1:26" s="26" customFormat="1" ht="21" customHeight="1">
      <c r="A11" s="334"/>
      <c r="B11" s="20" t="s">
        <v>180</v>
      </c>
      <c r="C11" s="268" t="s">
        <v>181</v>
      </c>
      <c r="D11" s="269"/>
      <c r="E11" s="300">
        <v>1</v>
      </c>
      <c r="F11" s="340"/>
      <c r="G11" s="265"/>
      <c r="H11" s="266"/>
      <c r="I11" s="270"/>
      <c r="J11" s="31"/>
      <c r="K11" s="337"/>
      <c r="L11" s="68" t="s">
        <v>158</v>
      </c>
      <c r="M11" s="25" t="s">
        <v>159</v>
      </c>
      <c r="N11" s="15">
        <v>1.5</v>
      </c>
      <c r="O11" s="24">
        <f t="shared" si="0"/>
        <v>2.94</v>
      </c>
      <c r="P11" s="340"/>
      <c r="Q11" s="68" t="s">
        <v>83</v>
      </c>
      <c r="R11" s="25" t="s">
        <v>96</v>
      </c>
      <c r="S11" s="15">
        <v>1</v>
      </c>
      <c r="T11" s="21">
        <f t="shared" si="1"/>
        <v>1.803</v>
      </c>
      <c r="U11" s="338"/>
      <c r="V11" s="357"/>
      <c r="W11" s="358"/>
      <c r="X11" s="358"/>
      <c r="Y11" s="359"/>
      <c r="Z11" s="12"/>
    </row>
    <row r="12" spans="1:26" s="26" customFormat="1" ht="21" customHeight="1">
      <c r="A12" s="334"/>
      <c r="B12" s="194" t="s">
        <v>167</v>
      </c>
      <c r="C12" s="37" t="s">
        <v>166</v>
      </c>
      <c r="D12" s="38"/>
      <c r="E12" s="192">
        <v>2</v>
      </c>
      <c r="F12" s="340"/>
      <c r="G12" s="296" t="s">
        <v>168</v>
      </c>
      <c r="H12" s="46" t="s">
        <v>169</v>
      </c>
      <c r="I12" s="40"/>
      <c r="J12" s="259">
        <v>30</v>
      </c>
      <c r="K12" s="337"/>
      <c r="L12" s="68" t="s">
        <v>190</v>
      </c>
      <c r="M12" s="25" t="s">
        <v>160</v>
      </c>
      <c r="N12" s="15">
        <v>10</v>
      </c>
      <c r="O12" s="24">
        <f t="shared" si="0"/>
        <v>19.6</v>
      </c>
      <c r="P12" s="340"/>
      <c r="Q12" s="255" t="s">
        <v>99</v>
      </c>
      <c r="R12" s="271" t="s">
        <v>100</v>
      </c>
      <c r="S12" s="272">
        <v>3</v>
      </c>
      <c r="T12" s="24">
        <f t="shared" si="1"/>
        <v>5.409</v>
      </c>
      <c r="U12" s="338"/>
      <c r="V12" s="357"/>
      <c r="W12" s="358"/>
      <c r="X12" s="358"/>
      <c r="Y12" s="359"/>
      <c r="Z12" s="29"/>
    </row>
    <row r="13" spans="1:26" s="26" customFormat="1" ht="21" customHeight="1">
      <c r="A13" s="334"/>
      <c r="B13" s="194" t="s">
        <v>24</v>
      </c>
      <c r="C13" s="188" t="s">
        <v>23</v>
      </c>
      <c r="D13" s="189"/>
      <c r="E13" s="190">
        <v>4</v>
      </c>
      <c r="F13" s="340"/>
      <c r="G13" s="265"/>
      <c r="H13" s="39" t="s">
        <v>170</v>
      </c>
      <c r="I13" s="40"/>
      <c r="J13" s="31"/>
      <c r="K13" s="337"/>
      <c r="L13" s="68"/>
      <c r="M13" s="46" t="s">
        <v>164</v>
      </c>
      <c r="N13" s="42"/>
      <c r="O13" s="24"/>
      <c r="P13" s="340"/>
      <c r="Q13" s="255"/>
      <c r="R13" s="299" t="s">
        <v>178</v>
      </c>
      <c r="S13" s="116"/>
      <c r="T13" s="21"/>
      <c r="U13" s="338"/>
      <c r="V13" s="357"/>
      <c r="W13" s="358"/>
      <c r="X13" s="358"/>
      <c r="Y13" s="359"/>
      <c r="Z13" s="29"/>
    </row>
    <row r="14" spans="1:26" s="26" customFormat="1" ht="21" customHeight="1">
      <c r="A14" s="334"/>
      <c r="B14" s="257" t="s">
        <v>180</v>
      </c>
      <c r="C14" s="49" t="s">
        <v>182</v>
      </c>
      <c r="D14" s="50"/>
      <c r="E14" s="301">
        <v>3</v>
      </c>
      <c r="F14" s="340"/>
      <c r="G14" s="20"/>
      <c r="H14" s="39"/>
      <c r="I14" s="40"/>
      <c r="J14" s="31"/>
      <c r="K14" s="337"/>
      <c r="L14" s="20"/>
      <c r="M14" s="25"/>
      <c r="N14" s="15"/>
      <c r="O14" s="21"/>
      <c r="P14" s="340"/>
      <c r="Q14" s="257" t="s">
        <v>125</v>
      </c>
      <c r="R14" s="46" t="s">
        <v>175</v>
      </c>
      <c r="S14" s="35"/>
      <c r="T14" s="193">
        <v>2</v>
      </c>
      <c r="U14" s="338"/>
      <c r="V14" s="357"/>
      <c r="W14" s="358"/>
      <c r="X14" s="358"/>
      <c r="Y14" s="359"/>
      <c r="Z14" s="29"/>
    </row>
    <row r="15" spans="1:26" s="26" customFormat="1" ht="21" customHeight="1">
      <c r="A15" s="334"/>
      <c r="B15" s="186" t="s">
        <v>22</v>
      </c>
      <c r="C15" s="49" t="s">
        <v>21</v>
      </c>
      <c r="D15" s="276"/>
      <c r="E15" s="302">
        <v>2</v>
      </c>
      <c r="F15" s="340"/>
      <c r="G15" s="20"/>
      <c r="H15" s="39"/>
      <c r="I15" s="40"/>
      <c r="J15" s="31"/>
      <c r="K15" s="337"/>
      <c r="L15" s="54"/>
      <c r="M15" s="25"/>
      <c r="N15" s="15"/>
      <c r="O15" s="21"/>
      <c r="P15" s="340"/>
      <c r="Q15" s="194" t="s">
        <v>174</v>
      </c>
      <c r="R15" s="46" t="s">
        <v>176</v>
      </c>
      <c r="S15" s="35"/>
      <c r="T15" s="298">
        <v>0.6</v>
      </c>
      <c r="U15" s="338"/>
      <c r="V15" s="360"/>
      <c r="W15" s="361"/>
      <c r="X15" s="361"/>
      <c r="Y15" s="362"/>
      <c r="Z15" s="12"/>
    </row>
    <row r="16" spans="1:26" s="5" customFormat="1" ht="21" customHeight="1">
      <c r="A16" s="335"/>
      <c r="B16" s="56"/>
      <c r="C16" s="57" t="s">
        <v>101</v>
      </c>
      <c r="D16" s="58">
        <f>SUM(D7:D15)</f>
        <v>103.5</v>
      </c>
      <c r="E16" s="59">
        <f>SUM(E7:E13)</f>
        <v>229.525</v>
      </c>
      <c r="F16" s="340"/>
      <c r="G16" s="56"/>
      <c r="H16" s="60" t="s">
        <v>101</v>
      </c>
      <c r="I16" s="61">
        <f>SUM(I8:I15)</f>
        <v>19</v>
      </c>
      <c r="J16" s="55">
        <f>SUM(J8:J13)</f>
        <v>2218.7</v>
      </c>
      <c r="K16" s="337"/>
      <c r="L16" s="62"/>
      <c r="M16" s="60" t="s">
        <v>101</v>
      </c>
      <c r="N16" s="61">
        <f>SUM(N7:N15)</f>
        <v>95</v>
      </c>
      <c r="O16" s="55">
        <f>SUM(O7:O13)</f>
        <v>186.2</v>
      </c>
      <c r="P16" s="340"/>
      <c r="Q16" s="65"/>
      <c r="R16" s="63" t="s">
        <v>101</v>
      </c>
      <c r="S16" s="63">
        <f>SUM(S8:S15)</f>
        <v>84</v>
      </c>
      <c r="T16" s="64">
        <f>SUM(T8:T13)</f>
        <v>151.452</v>
      </c>
      <c r="U16" s="338"/>
      <c r="V16" s="211"/>
      <c r="W16" s="63" t="s">
        <v>101</v>
      </c>
      <c r="X16" s="63">
        <f>SUM(X7:X15)</f>
        <v>0</v>
      </c>
      <c r="Y16" s="66">
        <f>SUM(Y7:Y13)</f>
        <v>0</v>
      </c>
      <c r="Z16" s="32"/>
    </row>
    <row r="17" spans="1:26" s="26" customFormat="1" ht="21" customHeight="1">
      <c r="A17" s="349" t="s">
        <v>191</v>
      </c>
      <c r="B17" s="68" t="s">
        <v>192</v>
      </c>
      <c r="C17" s="25" t="s">
        <v>193</v>
      </c>
      <c r="D17" s="15">
        <v>40</v>
      </c>
      <c r="E17" s="16">
        <f>D17*$E$5/1000</f>
        <v>86</v>
      </c>
      <c r="F17" s="352" t="s">
        <v>102</v>
      </c>
      <c r="G17" s="20" t="s">
        <v>103</v>
      </c>
      <c r="H17" s="212" t="s">
        <v>104</v>
      </c>
      <c r="I17" s="213">
        <v>5</v>
      </c>
      <c r="J17" s="88">
        <f>I17*$J$5/1000</f>
        <v>10.75</v>
      </c>
      <c r="K17" s="336" t="s">
        <v>161</v>
      </c>
      <c r="L17" s="13" t="s">
        <v>163</v>
      </c>
      <c r="M17" s="14" t="s">
        <v>189</v>
      </c>
      <c r="N17" s="15">
        <v>1</v>
      </c>
      <c r="O17" s="107">
        <f>N17*$O$5</f>
        <v>1960</v>
      </c>
      <c r="P17" s="338" t="s">
        <v>105</v>
      </c>
      <c r="Q17" s="68" t="s">
        <v>83</v>
      </c>
      <c r="R17" s="266" t="s">
        <v>106</v>
      </c>
      <c r="S17" s="270">
        <v>25</v>
      </c>
      <c r="T17" s="24">
        <f>S17*$T$5/1000</f>
        <v>45.075</v>
      </c>
      <c r="U17" s="353"/>
      <c r="V17" s="112"/>
      <c r="W17" s="217"/>
      <c r="X17" s="218"/>
      <c r="Y17" s="21">
        <f aca="true" t="shared" si="2" ref="Y17:Y22">X17*$Y$5/1000</f>
        <v>0</v>
      </c>
      <c r="Z17" s="32"/>
    </row>
    <row r="18" spans="1:26" s="26" customFormat="1" ht="21" customHeight="1">
      <c r="A18" s="350"/>
      <c r="B18" s="20" t="s">
        <v>194</v>
      </c>
      <c r="C18" s="25" t="s">
        <v>195</v>
      </c>
      <c r="D18" s="15">
        <v>14</v>
      </c>
      <c r="E18" s="16">
        <f>D18*$E$5/1000</f>
        <v>30.1</v>
      </c>
      <c r="F18" s="338"/>
      <c r="G18" s="20" t="s">
        <v>83</v>
      </c>
      <c r="H18" s="70" t="s">
        <v>107</v>
      </c>
      <c r="I18" s="33">
        <v>65</v>
      </c>
      <c r="J18" s="88">
        <f>I18*$J$5/1000</f>
        <v>139.75</v>
      </c>
      <c r="K18" s="337"/>
      <c r="L18" s="20" t="s">
        <v>91</v>
      </c>
      <c r="M18" s="71" t="s">
        <v>108</v>
      </c>
      <c r="N18" s="273">
        <v>1</v>
      </c>
      <c r="O18" s="24">
        <f t="shared" si="0"/>
        <v>1.96</v>
      </c>
      <c r="P18" s="338"/>
      <c r="Q18" s="68" t="s">
        <v>88</v>
      </c>
      <c r="R18" s="274" t="s">
        <v>109</v>
      </c>
      <c r="S18" s="270">
        <v>40</v>
      </c>
      <c r="T18" s="24">
        <f>S18*$T$5/1000</f>
        <v>72.12</v>
      </c>
      <c r="U18" s="353"/>
      <c r="V18" s="112"/>
      <c r="W18" s="220"/>
      <c r="X18" s="221"/>
      <c r="Y18" s="21">
        <f t="shared" si="2"/>
        <v>0</v>
      </c>
      <c r="Z18" s="29"/>
    </row>
    <row r="19" spans="1:26" s="26" customFormat="1" ht="21" customHeight="1">
      <c r="A19" s="350"/>
      <c r="B19" s="255"/>
      <c r="C19" s="14"/>
      <c r="D19" s="275"/>
      <c r="E19" s="30"/>
      <c r="F19" s="338"/>
      <c r="G19" s="28" t="s">
        <v>110</v>
      </c>
      <c r="H19" s="70" t="s">
        <v>111</v>
      </c>
      <c r="I19" s="33">
        <v>9</v>
      </c>
      <c r="J19" s="88">
        <f>I19*$J$5/1000</f>
        <v>19.35</v>
      </c>
      <c r="K19" s="337"/>
      <c r="L19" s="68" t="s">
        <v>158</v>
      </c>
      <c r="M19" s="25" t="s">
        <v>162</v>
      </c>
      <c r="N19" s="15"/>
      <c r="O19" s="45">
        <v>1</v>
      </c>
      <c r="P19" s="338"/>
      <c r="Q19" s="68" t="s">
        <v>93</v>
      </c>
      <c r="R19" s="266" t="s">
        <v>112</v>
      </c>
      <c r="S19" s="270">
        <v>10</v>
      </c>
      <c r="T19" s="24">
        <f>S19*$T$5/1000</f>
        <v>18.03</v>
      </c>
      <c r="U19" s="353"/>
      <c r="V19" s="112"/>
      <c r="W19" s="220"/>
      <c r="X19" s="223"/>
      <c r="Y19" s="21">
        <f t="shared" si="2"/>
        <v>0</v>
      </c>
      <c r="Z19" s="32"/>
    </row>
    <row r="20" spans="1:26" s="26" customFormat="1" ht="21" customHeight="1">
      <c r="A20" s="350"/>
      <c r="B20" s="68"/>
      <c r="C20" s="25"/>
      <c r="D20" s="15"/>
      <c r="E20" s="30"/>
      <c r="F20" s="338"/>
      <c r="G20" s="20" t="s">
        <v>97</v>
      </c>
      <c r="H20" s="70" t="s">
        <v>113</v>
      </c>
      <c r="I20" s="33">
        <v>10</v>
      </c>
      <c r="J20" s="88">
        <f>I20*$J$5/1000</f>
        <v>21.5</v>
      </c>
      <c r="K20" s="337"/>
      <c r="L20" s="194" t="s">
        <v>83</v>
      </c>
      <c r="M20" s="37" t="s">
        <v>171</v>
      </c>
      <c r="N20" s="253"/>
      <c r="O20" s="193">
        <v>3</v>
      </c>
      <c r="P20" s="338"/>
      <c r="Q20" s="68" t="s">
        <v>91</v>
      </c>
      <c r="R20" s="266" t="s">
        <v>114</v>
      </c>
      <c r="S20" s="270">
        <v>1</v>
      </c>
      <c r="T20" s="24">
        <f>S20*$T$5/1000</f>
        <v>1.803</v>
      </c>
      <c r="U20" s="353"/>
      <c r="V20" s="112"/>
      <c r="W20" s="220"/>
      <c r="X20" s="223"/>
      <c r="Y20" s="21">
        <f t="shared" si="2"/>
        <v>0</v>
      </c>
      <c r="Z20" s="36"/>
    </row>
    <row r="21" spans="1:26" s="26" customFormat="1" ht="21" customHeight="1">
      <c r="A21" s="350"/>
      <c r="B21" s="20"/>
      <c r="C21" s="25"/>
      <c r="D21" s="15"/>
      <c r="E21" s="30"/>
      <c r="F21" s="338"/>
      <c r="G21" s="20" t="s">
        <v>83</v>
      </c>
      <c r="H21" s="70" t="s">
        <v>96</v>
      </c>
      <c r="I21" s="33">
        <v>1</v>
      </c>
      <c r="J21" s="88">
        <f>I21*$J$5/1000</f>
        <v>2.15</v>
      </c>
      <c r="K21" s="337"/>
      <c r="L21" s="194" t="s">
        <v>174</v>
      </c>
      <c r="M21" s="46" t="s">
        <v>172</v>
      </c>
      <c r="N21" s="253"/>
      <c r="O21" s="260">
        <v>0.6</v>
      </c>
      <c r="P21" s="338"/>
      <c r="Q21" s="68" t="s">
        <v>97</v>
      </c>
      <c r="R21" s="266" t="s">
        <v>115</v>
      </c>
      <c r="S21" s="270">
        <v>5</v>
      </c>
      <c r="T21" s="24">
        <f>S21*$T$5/1000</f>
        <v>9.015</v>
      </c>
      <c r="U21" s="353"/>
      <c r="V21" s="112"/>
      <c r="W21" s="225"/>
      <c r="X21" s="226"/>
      <c r="Y21" s="21">
        <f t="shared" si="2"/>
        <v>0</v>
      </c>
      <c r="Z21" s="32"/>
    </row>
    <row r="22" spans="1:26" s="26" customFormat="1" ht="21" customHeight="1">
      <c r="A22" s="350"/>
      <c r="B22" s="67"/>
      <c r="C22" s="227"/>
      <c r="D22" s="15"/>
      <c r="E22" s="30"/>
      <c r="F22" s="338"/>
      <c r="G22" s="67"/>
      <c r="H22" s="72"/>
      <c r="I22" s="73"/>
      <c r="J22" s="31"/>
      <c r="K22" s="337"/>
      <c r="L22" s="194" t="s">
        <v>174</v>
      </c>
      <c r="M22" s="46" t="s">
        <v>173</v>
      </c>
      <c r="N22" s="35"/>
      <c r="O22" s="260">
        <v>0.2</v>
      </c>
      <c r="P22" s="338"/>
      <c r="Q22" s="68"/>
      <c r="R22" s="69"/>
      <c r="S22" s="33"/>
      <c r="T22" s="21"/>
      <c r="U22" s="353"/>
      <c r="V22" s="228"/>
      <c r="W22" s="75"/>
      <c r="X22" s="76"/>
      <c r="Y22" s="21">
        <f t="shared" si="2"/>
        <v>0</v>
      </c>
      <c r="Z22" s="12"/>
    </row>
    <row r="23" spans="1:26" s="26" customFormat="1" ht="21" customHeight="1">
      <c r="A23" s="350"/>
      <c r="B23" s="77"/>
      <c r="C23" s="78"/>
      <c r="D23" s="79"/>
      <c r="E23" s="30"/>
      <c r="F23" s="338"/>
      <c r="G23" s="77"/>
      <c r="H23" s="80"/>
      <c r="I23" s="81"/>
      <c r="J23" s="31"/>
      <c r="K23" s="337"/>
      <c r="L23" s="194" t="s">
        <v>97</v>
      </c>
      <c r="M23" s="297" t="s">
        <v>118</v>
      </c>
      <c r="N23" s="253"/>
      <c r="O23" s="260">
        <v>0.2</v>
      </c>
      <c r="P23" s="338"/>
      <c r="Q23" s="68"/>
      <c r="R23" s="71"/>
      <c r="S23" s="51"/>
      <c r="T23" s="21"/>
      <c r="U23" s="353"/>
      <c r="V23" s="228"/>
      <c r="W23" s="75"/>
      <c r="X23" s="76"/>
      <c r="Y23" s="21"/>
      <c r="Z23" s="32"/>
    </row>
    <row r="24" spans="1:26" s="5" customFormat="1" ht="21" customHeight="1">
      <c r="A24" s="351"/>
      <c r="B24" s="84"/>
      <c r="C24" s="63" t="s">
        <v>196</v>
      </c>
      <c r="D24" s="85">
        <f>SUM(D17:D23)</f>
        <v>54</v>
      </c>
      <c r="E24" s="59">
        <f>SUM(E17:E23)</f>
        <v>116.1</v>
      </c>
      <c r="F24" s="338"/>
      <c r="G24" s="84"/>
      <c r="H24" s="63" t="s">
        <v>101</v>
      </c>
      <c r="I24" s="63">
        <f>SUM(I17:I23)</f>
        <v>90</v>
      </c>
      <c r="J24" s="66">
        <f>SUM(J17:J22)</f>
        <v>193.5</v>
      </c>
      <c r="K24" s="337"/>
      <c r="L24" s="84"/>
      <c r="M24" s="63" t="s">
        <v>101</v>
      </c>
      <c r="N24" s="63">
        <f>SUM(N17:N23)</f>
        <v>2</v>
      </c>
      <c r="O24" s="66">
        <f>SUM(O17:O23)</f>
        <v>1966.96</v>
      </c>
      <c r="P24" s="338"/>
      <c r="Q24" s="86"/>
      <c r="R24" s="63" t="s">
        <v>101</v>
      </c>
      <c r="S24" s="63">
        <f>SUM(S17:S23)</f>
        <v>81</v>
      </c>
      <c r="T24" s="66">
        <f>SUM(T17:T22)</f>
        <v>146.043</v>
      </c>
      <c r="U24" s="353"/>
      <c r="V24" s="231"/>
      <c r="W24" s="63" t="s">
        <v>101</v>
      </c>
      <c r="X24" s="63">
        <f>SUM(X17:X23)</f>
        <v>0</v>
      </c>
      <c r="Y24" s="64">
        <f>SUM(Y17:Y23)</f>
        <v>0</v>
      </c>
      <c r="Z24" s="29"/>
    </row>
    <row r="25" spans="1:26" s="26" customFormat="1" ht="21" customHeight="1">
      <c r="A25" s="363" t="s">
        <v>116</v>
      </c>
      <c r="B25" s="28" t="s">
        <v>12</v>
      </c>
      <c r="C25" s="87" t="s">
        <v>197</v>
      </c>
      <c r="D25" s="81">
        <v>76.8</v>
      </c>
      <c r="E25" s="24">
        <f>D25*$Y$5/1000</f>
        <v>138.47039999999998</v>
      </c>
      <c r="F25" s="324" t="s">
        <v>117</v>
      </c>
      <c r="G25" s="74" t="s">
        <v>18</v>
      </c>
      <c r="H25" s="89" t="s">
        <v>149</v>
      </c>
      <c r="I25" s="81">
        <v>76.8</v>
      </c>
      <c r="J25" s="88"/>
      <c r="K25" s="314" t="s">
        <v>116</v>
      </c>
      <c r="L25" s="74"/>
      <c r="M25" s="87"/>
      <c r="N25" s="81"/>
      <c r="O25" s="24"/>
      <c r="P25" s="324" t="s">
        <v>117</v>
      </c>
      <c r="Q25" s="74" t="s">
        <v>18</v>
      </c>
      <c r="R25" s="89" t="s">
        <v>177</v>
      </c>
      <c r="S25" s="81">
        <v>76.8</v>
      </c>
      <c r="T25" s="24"/>
      <c r="U25" s="324" t="s">
        <v>116</v>
      </c>
      <c r="V25" s="28"/>
      <c r="W25" s="87"/>
      <c r="X25" s="81"/>
      <c r="Y25" s="24"/>
      <c r="Z25" s="90"/>
    </row>
    <row r="26" spans="1:26" s="26" customFormat="1" ht="21" customHeight="1">
      <c r="A26" s="364"/>
      <c r="B26" s="20" t="s">
        <v>15</v>
      </c>
      <c r="C26" s="91" t="s">
        <v>198</v>
      </c>
      <c r="D26" s="93">
        <v>0.5</v>
      </c>
      <c r="E26" s="183">
        <f>D26*$J$5/1000</f>
        <v>1.075</v>
      </c>
      <c r="F26" s="365"/>
      <c r="G26" s="20" t="s">
        <v>15</v>
      </c>
      <c r="H26" s="91" t="s">
        <v>19</v>
      </c>
      <c r="I26" s="93">
        <v>0.5</v>
      </c>
      <c r="J26" s="183">
        <f>I26*$J$5/1000</f>
        <v>1.075</v>
      </c>
      <c r="K26" s="366"/>
      <c r="L26" s="74"/>
      <c r="M26" s="87"/>
      <c r="N26" s="81"/>
      <c r="O26" s="24"/>
      <c r="P26" s="365"/>
      <c r="Q26" s="20" t="s">
        <v>15</v>
      </c>
      <c r="R26" s="91" t="s">
        <v>19</v>
      </c>
      <c r="S26" s="93">
        <v>0.5</v>
      </c>
      <c r="T26" s="24">
        <f>S26*$T$5/1000</f>
        <v>0.9015</v>
      </c>
      <c r="U26" s="324"/>
      <c r="V26" s="28"/>
      <c r="W26" s="191"/>
      <c r="X26" s="93"/>
      <c r="Y26" s="24"/>
      <c r="Z26" s="94"/>
    </row>
    <row r="27" spans="1:26" s="26" customFormat="1" ht="21" customHeight="1">
      <c r="A27" s="364"/>
      <c r="B27" s="194"/>
      <c r="C27" s="261"/>
      <c r="D27" s="262"/>
      <c r="E27" s="187"/>
      <c r="F27" s="365"/>
      <c r="G27" s="68"/>
      <c r="H27" s="39"/>
      <c r="I27" s="81"/>
      <c r="J27" s="21"/>
      <c r="K27" s="366"/>
      <c r="L27" s="20"/>
      <c r="M27" s="91"/>
      <c r="N27" s="93"/>
      <c r="O27" s="21"/>
      <c r="P27" s="365"/>
      <c r="Q27" s="68"/>
      <c r="R27" s="80"/>
      <c r="S27" s="81"/>
      <c r="T27" s="21"/>
      <c r="U27" s="324"/>
      <c r="V27" s="20"/>
      <c r="W27" s="91"/>
      <c r="X27" s="93"/>
      <c r="Y27" s="45"/>
      <c r="Z27" s="95"/>
    </row>
    <row r="28" spans="1:26" s="26" customFormat="1" ht="21" customHeight="1">
      <c r="A28" s="364"/>
      <c r="B28" s="20"/>
      <c r="C28" s="91"/>
      <c r="D28" s="276"/>
      <c r="E28" s="30"/>
      <c r="F28" s="365"/>
      <c r="G28" s="67"/>
      <c r="H28" s="97"/>
      <c r="I28" s="96"/>
      <c r="J28" s="98"/>
      <c r="K28" s="366"/>
      <c r="L28" s="67"/>
      <c r="M28" s="99"/>
      <c r="N28" s="100"/>
      <c r="O28" s="21"/>
      <c r="P28" s="365"/>
      <c r="Q28" s="74"/>
      <c r="R28" s="101"/>
      <c r="S28" s="81"/>
      <c r="T28" s="21"/>
      <c r="U28" s="324"/>
      <c r="V28" s="74"/>
      <c r="W28" s="99"/>
      <c r="X28" s="100"/>
      <c r="Y28" s="24"/>
      <c r="Z28" s="94"/>
    </row>
    <row r="29" spans="1:26" s="26" customFormat="1" ht="21" customHeight="1">
      <c r="A29" s="364"/>
      <c r="B29" s="67"/>
      <c r="C29" s="80"/>
      <c r="D29" s="234"/>
      <c r="E29" s="81"/>
      <c r="F29" s="365"/>
      <c r="G29" s="67"/>
      <c r="H29" s="97"/>
      <c r="I29" s="96"/>
      <c r="J29" s="98"/>
      <c r="K29" s="366"/>
      <c r="L29" s="67"/>
      <c r="M29" s="102"/>
      <c r="N29" s="103"/>
      <c r="O29" s="103"/>
      <c r="P29" s="365"/>
      <c r="Q29" s="74"/>
      <c r="R29" s="104"/>
      <c r="S29" s="81"/>
      <c r="T29" s="21"/>
      <c r="U29" s="324"/>
      <c r="V29" s="228"/>
      <c r="W29" s="102"/>
      <c r="X29" s="103"/>
      <c r="Y29" s="81"/>
      <c r="Z29" s="94"/>
    </row>
    <row r="30" spans="1:26" s="5" customFormat="1" ht="21" customHeight="1">
      <c r="A30" s="364"/>
      <c r="B30" s="56"/>
      <c r="C30" s="57" t="s">
        <v>101</v>
      </c>
      <c r="D30" s="58">
        <f>SUM(D24:D29)</f>
        <v>131.3</v>
      </c>
      <c r="E30" s="59">
        <f>SUM(E24:E28)</f>
        <v>255.64539999999997</v>
      </c>
      <c r="F30" s="365"/>
      <c r="G30" s="56"/>
      <c r="H30" s="63" t="s">
        <v>101</v>
      </c>
      <c r="I30" s="63">
        <f>SUM(I25:I29)</f>
        <v>77.3</v>
      </c>
      <c r="J30" s="66">
        <f>SUM(J25:J29)</f>
        <v>1.075</v>
      </c>
      <c r="K30" s="366"/>
      <c r="L30" s="56"/>
      <c r="M30" s="63" t="s">
        <v>101</v>
      </c>
      <c r="N30" s="63">
        <f>SUM(N25:N29)</f>
        <v>0</v>
      </c>
      <c r="O30" s="66">
        <f>SUM(O25:O29)</f>
        <v>0</v>
      </c>
      <c r="P30" s="365"/>
      <c r="Q30" s="65"/>
      <c r="R30" s="63" t="s">
        <v>101</v>
      </c>
      <c r="S30" s="63">
        <f>SUM(S25:S29)</f>
        <v>77.3</v>
      </c>
      <c r="T30" s="66">
        <f>SUM(T25:T29)</f>
        <v>0.9015</v>
      </c>
      <c r="U30" s="324"/>
      <c r="V30" s="211"/>
      <c r="W30" s="63" t="s">
        <v>101</v>
      </c>
      <c r="X30" s="63">
        <f>SUM(X25:X29)</f>
        <v>0</v>
      </c>
      <c r="Y30" s="105">
        <f>SUM(Y25:Y29)</f>
        <v>0</v>
      </c>
      <c r="Z30" s="94"/>
    </row>
    <row r="31" spans="1:26" s="26" customFormat="1" ht="21" customHeight="1">
      <c r="A31" s="363" t="s">
        <v>119</v>
      </c>
      <c r="B31" s="20" t="s">
        <v>83</v>
      </c>
      <c r="C31" s="212" t="s">
        <v>120</v>
      </c>
      <c r="D31" s="213">
        <v>20</v>
      </c>
      <c r="E31" s="16">
        <f>D31*$E$5/1000</f>
        <v>43</v>
      </c>
      <c r="F31" s="338" t="s">
        <v>121</v>
      </c>
      <c r="G31" s="265" t="s">
        <v>122</v>
      </c>
      <c r="H31" s="41" t="s">
        <v>123</v>
      </c>
      <c r="I31" s="51">
        <v>6</v>
      </c>
      <c r="J31" s="31">
        <f>I31*$J$5/1000</f>
        <v>12.9</v>
      </c>
      <c r="K31" s="314" t="s">
        <v>124</v>
      </c>
      <c r="L31" s="68" t="s">
        <v>126</v>
      </c>
      <c r="M31" s="212" t="s">
        <v>127</v>
      </c>
      <c r="N31" s="213">
        <v>40</v>
      </c>
      <c r="O31" s="24">
        <f>N31*$O$5/1000</f>
        <v>78.4</v>
      </c>
      <c r="P31" s="324" t="s">
        <v>128</v>
      </c>
      <c r="Q31" s="68" t="s">
        <v>129</v>
      </c>
      <c r="R31" s="184" t="s">
        <v>130</v>
      </c>
      <c r="S31" s="277">
        <v>14</v>
      </c>
      <c r="T31" s="24">
        <f>S31*$T$5/1000</f>
        <v>25.242</v>
      </c>
      <c r="U31" s="338"/>
      <c r="V31" s="112"/>
      <c r="W31" s="14"/>
      <c r="X31" s="92"/>
      <c r="Y31" s="21">
        <f aca="true" t="shared" si="3" ref="Y31:Y36">X31*$Y$5/1000</f>
        <v>0</v>
      </c>
      <c r="Z31" s="94"/>
    </row>
    <row r="32" spans="1:26" s="26" customFormat="1" ht="21" customHeight="1">
      <c r="A32" s="306"/>
      <c r="B32" s="20" t="s">
        <v>131</v>
      </c>
      <c r="C32" s="70" t="s">
        <v>132</v>
      </c>
      <c r="D32" s="33">
        <v>15</v>
      </c>
      <c r="E32" s="278">
        <f>D32*$E$5/1000/2</f>
        <v>16.125</v>
      </c>
      <c r="F32" s="338"/>
      <c r="G32" s="20" t="s">
        <v>83</v>
      </c>
      <c r="H32" s="41" t="s">
        <v>133</v>
      </c>
      <c r="I32" s="51">
        <v>30</v>
      </c>
      <c r="J32" s="88">
        <f>I32*$J$5/1000</f>
        <v>64.5</v>
      </c>
      <c r="K32" s="314"/>
      <c r="L32" s="68" t="s">
        <v>134</v>
      </c>
      <c r="M32" s="70" t="s">
        <v>135</v>
      </c>
      <c r="N32" s="33">
        <v>3</v>
      </c>
      <c r="O32" s="24">
        <f>N32*$O$5/1000</f>
        <v>5.88</v>
      </c>
      <c r="P32" s="324"/>
      <c r="Q32" s="68" t="s">
        <v>80</v>
      </c>
      <c r="R32" s="184" t="s">
        <v>136</v>
      </c>
      <c r="S32" s="277">
        <v>4.5</v>
      </c>
      <c r="T32" s="24">
        <f>S32*$T$5/1000</f>
        <v>8.1135</v>
      </c>
      <c r="U32" s="338"/>
      <c r="V32" s="112"/>
      <c r="W32" s="14"/>
      <c r="X32" s="92"/>
      <c r="Y32" s="21">
        <f t="shared" si="3"/>
        <v>0</v>
      </c>
      <c r="Z32" s="94"/>
    </row>
    <row r="33" spans="1:26" s="26" customFormat="1" ht="21" customHeight="1">
      <c r="A33" s="306"/>
      <c r="B33" s="20"/>
      <c r="C33" s="279" t="s">
        <v>137</v>
      </c>
      <c r="D33" s="33"/>
      <c r="E33" s="30"/>
      <c r="F33" s="338"/>
      <c r="G33" s="280" t="s">
        <v>138</v>
      </c>
      <c r="H33" s="281" t="s">
        <v>165</v>
      </c>
      <c r="I33" s="51">
        <v>5</v>
      </c>
      <c r="J33" s="258">
        <f>I33*$J$5/1000/3</f>
        <v>3.5833333333333335</v>
      </c>
      <c r="K33" s="314"/>
      <c r="L33" s="20"/>
      <c r="M33" s="282"/>
      <c r="N33" s="283"/>
      <c r="O33" s="260"/>
      <c r="P33" s="324"/>
      <c r="Q33" s="68" t="s">
        <v>64</v>
      </c>
      <c r="R33" s="14" t="s">
        <v>20</v>
      </c>
      <c r="S33" s="92"/>
      <c r="T33" s="185">
        <v>1</v>
      </c>
      <c r="U33" s="338"/>
      <c r="V33" s="112"/>
      <c r="W33" s="14"/>
      <c r="X33" s="92"/>
      <c r="Y33" s="21">
        <f t="shared" si="3"/>
        <v>0</v>
      </c>
      <c r="Z33" s="113"/>
    </row>
    <row r="34" spans="1:26" s="26" customFormat="1" ht="21" customHeight="1">
      <c r="A34" s="306"/>
      <c r="B34" s="20" t="s">
        <v>97</v>
      </c>
      <c r="C34" s="70" t="s">
        <v>98</v>
      </c>
      <c r="D34" s="33">
        <v>3</v>
      </c>
      <c r="E34" s="30">
        <f>D34*$E$5/1000</f>
        <v>6.45</v>
      </c>
      <c r="F34" s="338"/>
      <c r="G34" s="20" t="s">
        <v>91</v>
      </c>
      <c r="H34" s="284" t="s">
        <v>92</v>
      </c>
      <c r="I34" s="285">
        <v>1</v>
      </c>
      <c r="J34" s="31">
        <f>I34*$J$5/1000</f>
        <v>2.15</v>
      </c>
      <c r="K34" s="314"/>
      <c r="L34" s="48"/>
      <c r="M34" s="46"/>
      <c r="N34" s="35"/>
      <c r="O34" s="193"/>
      <c r="P34" s="324"/>
      <c r="Q34" s="114"/>
      <c r="R34" s="25"/>
      <c r="S34" s="15"/>
      <c r="T34" s="24"/>
      <c r="U34" s="338"/>
      <c r="V34" s="236"/>
      <c r="W34" s="14"/>
      <c r="X34" s="92"/>
      <c r="Y34" s="21">
        <f t="shared" si="3"/>
        <v>0</v>
      </c>
      <c r="Z34" s="115"/>
    </row>
    <row r="35" spans="1:26" s="26" customFormat="1" ht="21" customHeight="1">
      <c r="A35" s="306"/>
      <c r="B35" s="68" t="s">
        <v>139</v>
      </c>
      <c r="C35" s="70" t="s">
        <v>140</v>
      </c>
      <c r="D35" s="33">
        <v>0.6</v>
      </c>
      <c r="E35" s="30">
        <f>D35*$E$5/1000</f>
        <v>1.29</v>
      </c>
      <c r="F35" s="338"/>
      <c r="G35" s="48"/>
      <c r="H35" s="239"/>
      <c r="I35" s="240"/>
      <c r="J35" s="31"/>
      <c r="K35" s="314"/>
      <c r="L35" s="48"/>
      <c r="M35" s="46"/>
      <c r="N35" s="35"/>
      <c r="O35" s="193"/>
      <c r="P35" s="324"/>
      <c r="Q35" s="114"/>
      <c r="R35" s="25"/>
      <c r="S35" s="15"/>
      <c r="T35" s="21"/>
      <c r="U35" s="338"/>
      <c r="V35" s="236"/>
      <c r="W35" s="117"/>
      <c r="X35" s="118"/>
      <c r="Y35" s="21">
        <f t="shared" si="3"/>
        <v>0</v>
      </c>
      <c r="Z35" s="95"/>
    </row>
    <row r="36" spans="1:26" s="26" customFormat="1" ht="21" customHeight="1">
      <c r="A36" s="306"/>
      <c r="B36" s="67"/>
      <c r="C36" s="70"/>
      <c r="D36" s="33"/>
      <c r="E36" s="30"/>
      <c r="F36" s="338"/>
      <c r="G36" s="67"/>
      <c r="H36" s="101"/>
      <c r="I36" s="81"/>
      <c r="J36" s="31"/>
      <c r="K36" s="314"/>
      <c r="L36" s="67"/>
      <c r="M36" s="46"/>
      <c r="N36" s="53"/>
      <c r="O36" s="260"/>
      <c r="P36" s="324"/>
      <c r="Q36" s="74"/>
      <c r="R36" s="25"/>
      <c r="S36" s="15"/>
      <c r="T36" s="21"/>
      <c r="U36" s="338"/>
      <c r="V36" s="228"/>
      <c r="W36" s="14"/>
      <c r="X36" s="92"/>
      <c r="Y36" s="21">
        <f t="shared" si="3"/>
        <v>0</v>
      </c>
      <c r="Z36" s="121"/>
    </row>
    <row r="37" spans="1:26" s="26" customFormat="1" ht="21" customHeight="1">
      <c r="A37" s="306"/>
      <c r="B37" s="67"/>
      <c r="C37" s="101"/>
      <c r="D37" s="81"/>
      <c r="E37" s="30"/>
      <c r="F37" s="338"/>
      <c r="G37" s="67"/>
      <c r="H37" s="101"/>
      <c r="I37" s="81"/>
      <c r="J37" s="24"/>
      <c r="K37" s="314"/>
      <c r="L37" s="67"/>
      <c r="M37" s="286"/>
      <c r="N37" s="96"/>
      <c r="O37" s="96"/>
      <c r="P37" s="324"/>
      <c r="Q37" s="74"/>
      <c r="R37" s="25"/>
      <c r="S37" s="15"/>
      <c r="T37" s="21"/>
      <c r="U37" s="338"/>
      <c r="V37" s="228"/>
      <c r="W37" s="101"/>
      <c r="X37" s="81"/>
      <c r="Y37" s="21"/>
      <c r="Z37" s="95"/>
    </row>
    <row r="38" spans="1:26" s="26" customFormat="1" ht="21" customHeight="1">
      <c r="A38" s="306"/>
      <c r="B38" s="67"/>
      <c r="C38" s="81"/>
      <c r="D38" s="81"/>
      <c r="E38" s="81"/>
      <c r="F38" s="338"/>
      <c r="G38" s="67"/>
      <c r="H38" s="101"/>
      <c r="I38" s="81"/>
      <c r="J38" s="122"/>
      <c r="K38" s="314"/>
      <c r="L38" s="67"/>
      <c r="M38" s="123"/>
      <c r="N38" s="124"/>
      <c r="O38" s="125"/>
      <c r="P38" s="324"/>
      <c r="Q38" s="67"/>
      <c r="R38" s="81"/>
      <c r="S38" s="81"/>
      <c r="T38" s="81"/>
      <c r="U38" s="338"/>
      <c r="V38" s="74"/>
      <c r="W38" s="101"/>
      <c r="X38" s="81"/>
      <c r="Y38" s="81"/>
      <c r="Z38" s="95"/>
    </row>
    <row r="39" spans="1:26" s="5" customFormat="1" ht="21.75" customHeight="1">
      <c r="A39" s="307"/>
      <c r="B39" s="84"/>
      <c r="C39" s="63" t="s">
        <v>13</v>
      </c>
      <c r="D39" s="63">
        <f>SUM(D31:D38)</f>
        <v>38.6</v>
      </c>
      <c r="E39" s="59">
        <f>SUM(E33:E37)</f>
        <v>7.74</v>
      </c>
      <c r="F39" s="338"/>
      <c r="G39" s="84"/>
      <c r="H39" s="63" t="s">
        <v>13</v>
      </c>
      <c r="I39" s="63">
        <f>SUM(I31:I38)</f>
        <v>42</v>
      </c>
      <c r="J39" s="66">
        <f>SUM(J31:J38)</f>
        <v>83.13333333333334</v>
      </c>
      <c r="K39" s="314"/>
      <c r="L39" s="84"/>
      <c r="M39" s="63" t="s">
        <v>13</v>
      </c>
      <c r="N39" s="63">
        <f>SUM(N31:N38)</f>
        <v>43</v>
      </c>
      <c r="O39" s="66">
        <f>SUM(O31:O38)</f>
        <v>84.28</v>
      </c>
      <c r="P39" s="324"/>
      <c r="Q39" s="84"/>
      <c r="R39" s="63" t="s">
        <v>13</v>
      </c>
      <c r="S39" s="63">
        <f>SUM(S31:S38)</f>
        <v>18.5</v>
      </c>
      <c r="T39" s="66">
        <f>SUM(T31:T38)</f>
        <v>34.3555</v>
      </c>
      <c r="U39" s="338"/>
      <c r="V39" s="86"/>
      <c r="W39" s="63" t="s">
        <v>13</v>
      </c>
      <c r="X39" s="63">
        <f>SUM(X31:X38)</f>
        <v>0</v>
      </c>
      <c r="Y39" s="64">
        <f>SUM(Y31:Y38)</f>
        <v>0</v>
      </c>
      <c r="Z39" s="126"/>
    </row>
    <row r="40" spans="1:26" s="136" customFormat="1" ht="26.25" customHeight="1" thickBot="1">
      <c r="A40" s="173" t="s">
        <v>3</v>
      </c>
      <c r="B40" s="174"/>
      <c r="C40" s="175" t="s">
        <v>3</v>
      </c>
      <c r="D40" s="127"/>
      <c r="E40" s="128">
        <f>E5</f>
        <v>2150</v>
      </c>
      <c r="F40" s="129"/>
      <c r="G40" s="176"/>
      <c r="H40" s="177"/>
      <c r="I40" s="178"/>
      <c r="J40" s="128"/>
      <c r="K40" s="179"/>
      <c r="L40" s="132"/>
      <c r="M40" s="180"/>
      <c r="N40" s="132"/>
      <c r="O40" s="181"/>
      <c r="P40" s="182" t="s">
        <v>3</v>
      </c>
      <c r="Q40" s="174"/>
      <c r="R40" s="175" t="s">
        <v>3</v>
      </c>
      <c r="S40" s="127"/>
      <c r="T40" s="128">
        <f>T5</f>
        <v>1803</v>
      </c>
      <c r="U40" s="134"/>
      <c r="V40" s="130"/>
      <c r="W40" s="131"/>
      <c r="X40" s="132"/>
      <c r="Y40" s="133"/>
      <c r="Z40" s="135"/>
    </row>
    <row r="41" spans="1:26" s="5" customFormat="1" ht="16.5" customHeight="1">
      <c r="A41" s="341" t="s">
        <v>183</v>
      </c>
      <c r="B41" s="137"/>
      <c r="C41" s="138" t="s">
        <v>184</v>
      </c>
      <c r="D41" s="139"/>
      <c r="E41" s="140">
        <v>6</v>
      </c>
      <c r="F41" s="344" t="s">
        <v>183</v>
      </c>
      <c r="G41" s="137"/>
      <c r="H41" s="138" t="s">
        <v>184</v>
      </c>
      <c r="I41" s="139"/>
      <c r="J41" s="140">
        <v>5</v>
      </c>
      <c r="K41" s="346" t="s">
        <v>183</v>
      </c>
      <c r="L41" s="137"/>
      <c r="M41" s="138" t="s">
        <v>184</v>
      </c>
      <c r="N41" s="139"/>
      <c r="O41" s="140">
        <v>5.2</v>
      </c>
      <c r="P41" s="344" t="s">
        <v>183</v>
      </c>
      <c r="Q41" s="287"/>
      <c r="R41" s="138" t="s">
        <v>184</v>
      </c>
      <c r="S41" s="139"/>
      <c r="T41" s="140">
        <v>5.5</v>
      </c>
      <c r="U41" s="344" t="s">
        <v>141</v>
      </c>
      <c r="V41" s="244"/>
      <c r="W41" s="138" t="s">
        <v>142</v>
      </c>
      <c r="X41" s="139"/>
      <c r="Y41" s="140"/>
      <c r="Z41" s="141"/>
    </row>
    <row r="42" spans="1:26" s="5" customFormat="1" ht="16.5" customHeight="1">
      <c r="A42" s="342"/>
      <c r="B42" s="20"/>
      <c r="C42" s="142" t="s">
        <v>185</v>
      </c>
      <c r="D42" s="143"/>
      <c r="E42" s="144">
        <v>1.1</v>
      </c>
      <c r="F42" s="338"/>
      <c r="G42" s="20"/>
      <c r="H42" s="142" t="s">
        <v>185</v>
      </c>
      <c r="I42" s="143"/>
      <c r="J42" s="144">
        <v>2</v>
      </c>
      <c r="K42" s="347"/>
      <c r="L42" s="20"/>
      <c r="M42" s="142" t="s">
        <v>185</v>
      </c>
      <c r="N42" s="143"/>
      <c r="O42" s="144">
        <v>1.2</v>
      </c>
      <c r="P42" s="338"/>
      <c r="Q42" s="68"/>
      <c r="R42" s="142" t="s">
        <v>185</v>
      </c>
      <c r="S42" s="143"/>
      <c r="T42" s="144">
        <v>1.7</v>
      </c>
      <c r="U42" s="338"/>
      <c r="V42" s="245"/>
      <c r="W42" s="142" t="s">
        <v>143</v>
      </c>
      <c r="X42" s="143"/>
      <c r="Y42" s="144"/>
      <c r="Z42" s="145"/>
    </row>
    <row r="43" spans="1:26" s="5" customFormat="1" ht="16.5" customHeight="1">
      <c r="A43" s="342"/>
      <c r="B43" s="20"/>
      <c r="C43" s="142" t="s">
        <v>186</v>
      </c>
      <c r="D43" s="143"/>
      <c r="E43" s="144">
        <v>1</v>
      </c>
      <c r="F43" s="338"/>
      <c r="G43" s="20"/>
      <c r="H43" s="142" t="s">
        <v>186</v>
      </c>
      <c r="I43" s="143"/>
      <c r="J43" s="144"/>
      <c r="K43" s="347"/>
      <c r="L43" s="20"/>
      <c r="M43" s="142" t="s">
        <v>186</v>
      </c>
      <c r="N43" s="143"/>
      <c r="O43" s="144"/>
      <c r="P43" s="338"/>
      <c r="Q43" s="68"/>
      <c r="R43" s="142" t="s">
        <v>186</v>
      </c>
      <c r="S43" s="143"/>
      <c r="T43" s="144">
        <v>1</v>
      </c>
      <c r="U43" s="338"/>
      <c r="V43" s="245"/>
      <c r="W43" s="142" t="s">
        <v>144</v>
      </c>
      <c r="X43" s="143"/>
      <c r="Y43" s="144"/>
      <c r="Z43" s="145"/>
    </row>
    <row r="44" spans="1:26" s="5" customFormat="1" ht="16.5" customHeight="1">
      <c r="A44" s="342"/>
      <c r="B44" s="20"/>
      <c r="C44" s="142" t="s">
        <v>187</v>
      </c>
      <c r="D44" s="143"/>
      <c r="E44" s="144">
        <v>2.1</v>
      </c>
      <c r="F44" s="338"/>
      <c r="G44" s="20"/>
      <c r="H44" s="142" t="s">
        <v>187</v>
      </c>
      <c r="I44" s="143"/>
      <c r="J44" s="144">
        <v>2.2</v>
      </c>
      <c r="K44" s="347"/>
      <c r="L44" s="20"/>
      <c r="M44" s="142" t="s">
        <v>187</v>
      </c>
      <c r="N44" s="143"/>
      <c r="O44" s="144">
        <v>2.5</v>
      </c>
      <c r="P44" s="338"/>
      <c r="Q44" s="68"/>
      <c r="R44" s="142" t="s">
        <v>187</v>
      </c>
      <c r="S44" s="143"/>
      <c r="T44" s="144">
        <v>2</v>
      </c>
      <c r="U44" s="338"/>
      <c r="V44" s="245"/>
      <c r="W44" s="142" t="s">
        <v>145</v>
      </c>
      <c r="X44" s="143"/>
      <c r="Y44" s="144"/>
      <c r="Z44" s="145"/>
    </row>
    <row r="45" spans="1:26" s="5" customFormat="1" ht="16.5" customHeight="1">
      <c r="A45" s="342"/>
      <c r="B45" s="20"/>
      <c r="C45" s="142" t="s">
        <v>188</v>
      </c>
      <c r="D45" s="143"/>
      <c r="E45" s="144">
        <v>2.5</v>
      </c>
      <c r="F45" s="338"/>
      <c r="G45" s="20"/>
      <c r="H45" s="142" t="s">
        <v>188</v>
      </c>
      <c r="I45" s="143"/>
      <c r="J45" s="144">
        <v>2.5</v>
      </c>
      <c r="K45" s="347"/>
      <c r="L45" s="20"/>
      <c r="M45" s="142" t="s">
        <v>188</v>
      </c>
      <c r="N45" s="143"/>
      <c r="O45" s="144">
        <v>2.2</v>
      </c>
      <c r="P45" s="338"/>
      <c r="Q45" s="68"/>
      <c r="R45" s="142" t="s">
        <v>188</v>
      </c>
      <c r="S45" s="143"/>
      <c r="T45" s="144">
        <v>2.5</v>
      </c>
      <c r="U45" s="338"/>
      <c r="V45" s="245"/>
      <c r="W45" s="142" t="s">
        <v>146</v>
      </c>
      <c r="X45" s="143"/>
      <c r="Y45" s="144"/>
      <c r="Z45" s="145"/>
    </row>
    <row r="46" spans="1:26" s="5" customFormat="1" ht="16.5" customHeight="1" thickBot="1">
      <c r="A46" s="343"/>
      <c r="B46" s="146"/>
      <c r="C46" s="147" t="s">
        <v>183</v>
      </c>
      <c r="D46" s="148"/>
      <c r="E46" s="149">
        <f>E41*70+E42*25+E43*60+E44*75+E45*45</f>
        <v>777.5</v>
      </c>
      <c r="F46" s="345"/>
      <c r="G46" s="146"/>
      <c r="H46" s="147" t="s">
        <v>183</v>
      </c>
      <c r="I46" s="148"/>
      <c r="J46" s="149">
        <f>J41*70+J42*25+J43*60+J44*75+J45*45</f>
        <v>677.5</v>
      </c>
      <c r="K46" s="348"/>
      <c r="L46" s="146"/>
      <c r="M46" s="147" t="s">
        <v>183</v>
      </c>
      <c r="N46" s="148"/>
      <c r="O46" s="149">
        <f>O41*70+O42*25+O43*60+O44*75+O45*45</f>
        <v>680.5</v>
      </c>
      <c r="P46" s="345"/>
      <c r="Q46" s="288"/>
      <c r="R46" s="147" t="s">
        <v>183</v>
      </c>
      <c r="S46" s="148"/>
      <c r="T46" s="149">
        <f>T41*70+T42*25+T43*60+T44*75+T45*45</f>
        <v>750</v>
      </c>
      <c r="U46" s="345"/>
      <c r="V46" s="247"/>
      <c r="W46" s="147" t="s">
        <v>141</v>
      </c>
      <c r="X46" s="148"/>
      <c r="Y46" s="149">
        <f>Y41*70+Y42*25+Y43*60+Y44*75+Y45*45</f>
        <v>0</v>
      </c>
      <c r="Z46" s="150"/>
    </row>
    <row r="47" spans="1:26" s="161" customFormat="1" ht="21" customHeight="1">
      <c r="A47" s="151" t="s">
        <v>147</v>
      </c>
      <c r="B47" s="152"/>
      <c r="C47" s="153"/>
      <c r="D47" s="154"/>
      <c r="E47" s="155"/>
      <c r="F47" s="155"/>
      <c r="G47" s="152"/>
      <c r="H47" s="156"/>
      <c r="I47" s="156"/>
      <c r="J47" s="156"/>
      <c r="K47" s="289"/>
      <c r="L47" s="152"/>
      <c r="M47" s="157"/>
      <c r="N47" s="157"/>
      <c r="O47" s="157"/>
      <c r="P47" s="157"/>
      <c r="Q47" s="290"/>
      <c r="R47" s="157"/>
      <c r="S47" s="157"/>
      <c r="T47" s="157"/>
      <c r="U47" s="158"/>
      <c r="V47" s="249"/>
      <c r="W47" s="158"/>
      <c r="X47" s="158"/>
      <c r="Y47" s="159"/>
      <c r="Z47" s="160"/>
    </row>
    <row r="48" spans="1:26" ht="19.5" customHeight="1" thickBot="1">
      <c r="A48" s="162" t="s">
        <v>148</v>
      </c>
      <c r="B48" s="163"/>
      <c r="C48" s="164"/>
      <c r="D48" s="165"/>
      <c r="E48" s="165"/>
      <c r="F48" s="165"/>
      <c r="G48" s="163"/>
      <c r="H48" s="165"/>
      <c r="I48" s="165"/>
      <c r="J48" s="165"/>
      <c r="K48" s="291"/>
      <c r="L48" s="163"/>
      <c r="M48" s="165"/>
      <c r="N48" s="165"/>
      <c r="O48" s="166"/>
      <c r="P48" s="165"/>
      <c r="Q48" s="292"/>
      <c r="R48" s="165"/>
      <c r="S48" s="166"/>
      <c r="T48" s="165"/>
      <c r="U48" s="165"/>
      <c r="V48" s="251"/>
      <c r="W48" s="165"/>
      <c r="X48" s="166"/>
      <c r="Y48" s="167"/>
      <c r="Z48" s="168"/>
    </row>
  </sheetData>
  <sheetProtection/>
  <mergeCells count="44">
    <mergeCell ref="V7:Y15"/>
    <mergeCell ref="A31:A39"/>
    <mergeCell ref="F31:F39"/>
    <mergeCell ref="K31:K39"/>
    <mergeCell ref="P31:P39"/>
    <mergeCell ref="U31:U39"/>
    <mergeCell ref="A25:A30"/>
    <mergeCell ref="F25:F30"/>
    <mergeCell ref="K25:K30"/>
    <mergeCell ref="P25:P30"/>
    <mergeCell ref="A41:A46"/>
    <mergeCell ref="F41:F46"/>
    <mergeCell ref="K41:K46"/>
    <mergeCell ref="P41:P46"/>
    <mergeCell ref="U41:U46"/>
    <mergeCell ref="A17:A24"/>
    <mergeCell ref="F17:F24"/>
    <mergeCell ref="K17:K24"/>
    <mergeCell ref="P17:P24"/>
    <mergeCell ref="U17:U24"/>
    <mergeCell ref="U25:U30"/>
    <mergeCell ref="A7:A16"/>
    <mergeCell ref="K7:K16"/>
    <mergeCell ref="U7:U16"/>
    <mergeCell ref="F8:F16"/>
    <mergeCell ref="P8:P16"/>
    <mergeCell ref="Q4:T4"/>
    <mergeCell ref="U4:U6"/>
    <mergeCell ref="V4:Y4"/>
    <mergeCell ref="B5:D5"/>
    <mergeCell ref="G5:I5"/>
    <mergeCell ref="L5:N5"/>
    <mergeCell ref="Q5:S5"/>
    <mergeCell ref="V5:X5"/>
    <mergeCell ref="A1:T1"/>
    <mergeCell ref="A2:T2"/>
    <mergeCell ref="A3:Y3"/>
    <mergeCell ref="A4:A6"/>
    <mergeCell ref="B4:E4"/>
    <mergeCell ref="F4:F7"/>
    <mergeCell ref="G4:J4"/>
    <mergeCell ref="K4:K6"/>
    <mergeCell ref="L4:O4"/>
    <mergeCell ref="P4:P7"/>
  </mergeCells>
  <printOptions horizontalCentered="1"/>
  <pageMargins left="0" right="0" top="0" bottom="0" header="0.5118110236220472" footer="0.5118110236220472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I14" sqref="I14"/>
    </sheetView>
  </sheetViews>
  <sheetFormatPr defaultColWidth="6.125" defaultRowHeight="16.5"/>
  <cols>
    <col min="1" max="1" width="5.125" style="169" customWidth="1"/>
    <col min="2" max="2" width="6.375" style="252" customWidth="1"/>
    <col min="3" max="3" width="17.25390625" style="1" customWidth="1"/>
    <col min="4" max="4" width="6.375" style="171" customWidth="1"/>
    <col min="5" max="5" width="15.00390625" style="1" customWidth="1"/>
    <col min="6" max="6" width="5.125" style="169" customWidth="1"/>
    <col min="7" max="7" width="6.375" style="252" customWidth="1"/>
    <col min="8" max="8" width="16.75390625" style="1" customWidth="1"/>
    <col min="9" max="9" width="6.375" style="1" customWidth="1"/>
    <col min="10" max="10" width="15.25390625" style="1" customWidth="1"/>
    <col min="11" max="11" width="5.125" style="169" customWidth="1"/>
    <col min="12" max="12" width="6.375" style="252" customWidth="1"/>
    <col min="13" max="13" width="17.375" style="1" customWidth="1"/>
    <col min="14" max="14" width="6.375" style="1" customWidth="1"/>
    <col min="15" max="15" width="11.75390625" style="1" customWidth="1"/>
    <col min="16" max="16" width="5.125" style="169" customWidth="1"/>
    <col min="17" max="17" width="6.375" style="252" customWidth="1"/>
    <col min="18" max="18" width="17.875" style="1" customWidth="1"/>
    <col min="19" max="19" width="6.375" style="1" customWidth="1"/>
    <col min="20" max="20" width="15.375" style="1" customWidth="1"/>
    <col min="21" max="21" width="5.125" style="169" customWidth="1"/>
    <col min="22" max="22" width="6.375" style="195" customWidth="1"/>
    <col min="23" max="23" width="17.375" style="1" customWidth="1"/>
    <col min="24" max="24" width="6.375" style="1" customWidth="1"/>
    <col min="25" max="25" width="14.75390625" style="1" customWidth="1"/>
    <col min="26" max="26" width="14.625" style="1" customWidth="1"/>
    <col min="27" max="27" width="8.75390625" style="1" customWidth="1"/>
    <col min="28" max="16384" width="6.125" style="1" customWidth="1"/>
  </cols>
  <sheetData>
    <row r="1" spans="1:21" ht="20.25" customHeight="1">
      <c r="A1" s="303" t="s">
        <v>26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1"/>
    </row>
    <row r="2" spans="1:21" ht="17.25" customHeight="1">
      <c r="A2" s="303" t="s">
        <v>27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1"/>
    </row>
    <row r="3" spans="1:25" s="3" customFormat="1" ht="29.25" customHeight="1" thickBot="1">
      <c r="A3" s="304" t="s">
        <v>28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</row>
    <row r="4" spans="1:26" s="5" customFormat="1" ht="24.75" customHeight="1">
      <c r="A4" s="305" t="s">
        <v>29</v>
      </c>
      <c r="B4" s="308">
        <v>42065</v>
      </c>
      <c r="C4" s="309"/>
      <c r="D4" s="309"/>
      <c r="E4" s="309"/>
      <c r="F4" s="310" t="s">
        <v>30</v>
      </c>
      <c r="G4" s="312">
        <f>B4+1</f>
        <v>42066</v>
      </c>
      <c r="H4" s="309"/>
      <c r="I4" s="309"/>
      <c r="J4" s="309"/>
      <c r="K4" s="323" t="s">
        <v>31</v>
      </c>
      <c r="L4" s="315">
        <f>G4+1</f>
        <v>42067</v>
      </c>
      <c r="M4" s="316"/>
      <c r="N4" s="316"/>
      <c r="O4" s="317"/>
      <c r="P4" s="318" t="s">
        <v>32</v>
      </c>
      <c r="Q4" s="321">
        <f>L4+1</f>
        <v>42068</v>
      </c>
      <c r="R4" s="322"/>
      <c r="S4" s="322"/>
      <c r="T4" s="322"/>
      <c r="U4" s="323" t="s">
        <v>29</v>
      </c>
      <c r="V4" s="325">
        <f>Q4+1</f>
        <v>42069</v>
      </c>
      <c r="W4" s="326"/>
      <c r="X4" s="326"/>
      <c r="Y4" s="326"/>
      <c r="Z4" s="4" t="s">
        <v>33</v>
      </c>
    </row>
    <row r="5" spans="1:26" s="5" customFormat="1" ht="21.75" customHeight="1">
      <c r="A5" s="306"/>
      <c r="B5" s="327" t="s">
        <v>34</v>
      </c>
      <c r="C5" s="328"/>
      <c r="D5" s="328"/>
      <c r="E5" s="6">
        <f>990+1160</f>
        <v>2150</v>
      </c>
      <c r="F5" s="311"/>
      <c r="G5" s="327" t="s">
        <v>34</v>
      </c>
      <c r="H5" s="320"/>
      <c r="I5" s="320"/>
      <c r="J5" s="6">
        <f>E5</f>
        <v>2150</v>
      </c>
      <c r="K5" s="324"/>
      <c r="L5" s="329" t="s">
        <v>34</v>
      </c>
      <c r="M5" s="330"/>
      <c r="N5" s="331"/>
      <c r="O5" s="6">
        <f>J5</f>
        <v>2150</v>
      </c>
      <c r="P5" s="319"/>
      <c r="Q5" s="327" t="s">
        <v>16</v>
      </c>
      <c r="R5" s="320"/>
      <c r="S5" s="320"/>
      <c r="T5" s="6">
        <f>E5</f>
        <v>2150</v>
      </c>
      <c r="U5" s="324"/>
      <c r="V5" s="327" t="s">
        <v>16</v>
      </c>
      <c r="W5" s="320"/>
      <c r="X5" s="320"/>
      <c r="Y5" s="6">
        <f>T5</f>
        <v>2150</v>
      </c>
      <c r="Z5" s="7"/>
    </row>
    <row r="6" spans="1:26" s="5" customFormat="1" ht="22.5" customHeight="1">
      <c r="A6" s="307"/>
      <c r="B6" s="196" t="s">
        <v>5</v>
      </c>
      <c r="C6" s="9" t="s">
        <v>6</v>
      </c>
      <c r="D6" s="10" t="s">
        <v>7</v>
      </c>
      <c r="E6" s="11" t="s">
        <v>8</v>
      </c>
      <c r="F6" s="311"/>
      <c r="G6" s="196" t="s">
        <v>5</v>
      </c>
      <c r="H6" s="9" t="s">
        <v>6</v>
      </c>
      <c r="I6" s="10" t="s">
        <v>7</v>
      </c>
      <c r="J6" s="11" t="s">
        <v>8</v>
      </c>
      <c r="K6" s="324"/>
      <c r="L6" s="196" t="s">
        <v>5</v>
      </c>
      <c r="M6" s="9" t="s">
        <v>6</v>
      </c>
      <c r="N6" s="10" t="s">
        <v>7</v>
      </c>
      <c r="O6" s="11" t="s">
        <v>8</v>
      </c>
      <c r="P6" s="319"/>
      <c r="Q6" s="196" t="s">
        <v>5</v>
      </c>
      <c r="R6" s="9" t="s">
        <v>6</v>
      </c>
      <c r="S6" s="10" t="s">
        <v>7</v>
      </c>
      <c r="T6" s="11" t="s">
        <v>8</v>
      </c>
      <c r="U6" s="324"/>
      <c r="V6" s="197" t="s">
        <v>35</v>
      </c>
      <c r="W6" s="9" t="s">
        <v>6</v>
      </c>
      <c r="X6" s="10" t="s">
        <v>7</v>
      </c>
      <c r="Y6" s="11" t="s">
        <v>8</v>
      </c>
      <c r="Z6" s="12"/>
    </row>
    <row r="7" spans="1:26" s="26" customFormat="1" ht="21" customHeight="1">
      <c r="A7" s="332"/>
      <c r="B7" s="198"/>
      <c r="C7" s="25"/>
      <c r="D7" s="15"/>
      <c r="E7" s="30">
        <f aca="true" t="shared" si="0" ref="E7:E15">D7*$E$5/1000</f>
        <v>0</v>
      </c>
      <c r="F7" s="311"/>
      <c r="G7" s="13" t="s">
        <v>9</v>
      </c>
      <c r="H7" s="17" t="s">
        <v>10</v>
      </c>
      <c r="I7" s="18">
        <v>3</v>
      </c>
      <c r="J7" s="19">
        <f aca="true" t="shared" si="1" ref="J7:J13">I7*$J$5/1000</f>
        <v>6.45</v>
      </c>
      <c r="K7" s="367"/>
      <c r="L7" s="199"/>
      <c r="M7" s="25"/>
      <c r="N7" s="42"/>
      <c r="O7" s="21">
        <f aca="true" t="shared" si="2" ref="O7:O21">N7*$O$5/1000</f>
        <v>0</v>
      </c>
      <c r="P7" s="320"/>
      <c r="Q7" s="198" t="s">
        <v>11</v>
      </c>
      <c r="R7" s="22" t="s">
        <v>36</v>
      </c>
      <c r="S7" s="23">
        <v>5</v>
      </c>
      <c r="T7" s="24">
        <f>S7*$T$5/1000</f>
        <v>10.75</v>
      </c>
      <c r="U7" s="338"/>
      <c r="V7" s="200"/>
      <c r="W7" s="34"/>
      <c r="X7" s="15"/>
      <c r="Y7" s="21">
        <f aca="true" t="shared" si="3" ref="Y7:Y13">X7*$Y$5/1000</f>
        <v>0</v>
      </c>
      <c r="Z7" s="12"/>
    </row>
    <row r="8" spans="1:26" s="26" customFormat="1" ht="21" customHeight="1">
      <c r="A8" s="333"/>
      <c r="B8" s="199"/>
      <c r="C8" s="25"/>
      <c r="D8" s="15"/>
      <c r="E8" s="30">
        <f t="shared" si="0"/>
        <v>0</v>
      </c>
      <c r="F8" s="339"/>
      <c r="G8" s="199"/>
      <c r="H8" s="25"/>
      <c r="I8" s="15"/>
      <c r="J8" s="31">
        <f t="shared" si="1"/>
        <v>0</v>
      </c>
      <c r="K8" s="368"/>
      <c r="L8" s="199"/>
      <c r="M8" s="25"/>
      <c r="N8" s="15"/>
      <c r="O8" s="21">
        <f t="shared" si="2"/>
        <v>0</v>
      </c>
      <c r="P8" s="339"/>
      <c r="Q8" s="199"/>
      <c r="R8" s="91"/>
      <c r="S8" s="15"/>
      <c r="T8" s="21">
        <f>S8*$T$5/1000</f>
        <v>0</v>
      </c>
      <c r="U8" s="338"/>
      <c r="V8" s="201"/>
      <c r="W8" s="25"/>
      <c r="X8" s="15"/>
      <c r="Y8" s="21">
        <f t="shared" si="3"/>
        <v>0</v>
      </c>
      <c r="Z8" s="29"/>
    </row>
    <row r="9" spans="1:26" s="26" customFormat="1" ht="21" customHeight="1">
      <c r="A9" s="334"/>
      <c r="B9" s="199"/>
      <c r="C9" s="25"/>
      <c r="D9" s="15"/>
      <c r="E9" s="30">
        <f t="shared" si="0"/>
        <v>0</v>
      </c>
      <c r="F9" s="340"/>
      <c r="G9" s="199"/>
      <c r="H9" s="25"/>
      <c r="I9" s="15"/>
      <c r="J9" s="31">
        <f t="shared" si="1"/>
        <v>0</v>
      </c>
      <c r="K9" s="368"/>
      <c r="L9" s="199"/>
      <c r="M9" s="25"/>
      <c r="N9" s="15"/>
      <c r="O9" s="21">
        <f t="shared" si="2"/>
        <v>0</v>
      </c>
      <c r="P9" s="340"/>
      <c r="Q9" s="199"/>
      <c r="R9" s="91"/>
      <c r="S9" s="15"/>
      <c r="T9" s="21">
        <f>S9*$T$5/1000</f>
        <v>0</v>
      </c>
      <c r="U9" s="338"/>
      <c r="V9" s="201"/>
      <c r="W9" s="25"/>
      <c r="X9" s="15"/>
      <c r="Y9" s="21">
        <f t="shared" si="3"/>
        <v>0</v>
      </c>
      <c r="Z9" s="32"/>
    </row>
    <row r="10" spans="1:26" s="26" customFormat="1" ht="21" customHeight="1">
      <c r="A10" s="334"/>
      <c r="B10" s="202"/>
      <c r="C10" s="91"/>
      <c r="D10" s="15"/>
      <c r="E10" s="30">
        <f t="shared" si="0"/>
        <v>0</v>
      </c>
      <c r="F10" s="340"/>
      <c r="G10" s="202"/>
      <c r="H10" s="25"/>
      <c r="I10" s="15"/>
      <c r="J10" s="31">
        <f t="shared" si="1"/>
        <v>0</v>
      </c>
      <c r="K10" s="368"/>
      <c r="L10" s="199"/>
      <c r="M10" s="25"/>
      <c r="N10" s="15"/>
      <c r="O10" s="21">
        <f t="shared" si="2"/>
        <v>0</v>
      </c>
      <c r="P10" s="340"/>
      <c r="Q10" s="202"/>
      <c r="R10" s="49"/>
      <c r="S10" s="35"/>
      <c r="T10" s="21">
        <f>S10*$T$5/1000</f>
        <v>0</v>
      </c>
      <c r="U10" s="338"/>
      <c r="V10" s="201"/>
      <c r="W10" s="25"/>
      <c r="X10" s="15"/>
      <c r="Y10" s="21">
        <f t="shared" si="3"/>
        <v>0</v>
      </c>
      <c r="Z10" s="36"/>
    </row>
    <row r="11" spans="1:26" s="26" customFormat="1" ht="21" customHeight="1">
      <c r="A11" s="334"/>
      <c r="B11" s="199"/>
      <c r="C11" s="203"/>
      <c r="D11" s="116"/>
      <c r="E11" s="30">
        <f t="shared" si="0"/>
        <v>0</v>
      </c>
      <c r="F11" s="340"/>
      <c r="G11" s="199"/>
      <c r="H11" s="25"/>
      <c r="I11" s="15"/>
      <c r="J11" s="31">
        <f t="shared" si="1"/>
        <v>0</v>
      </c>
      <c r="K11" s="368"/>
      <c r="L11" s="199"/>
      <c r="M11" s="25"/>
      <c r="N11" s="15"/>
      <c r="O11" s="21">
        <f t="shared" si="2"/>
        <v>0</v>
      </c>
      <c r="P11" s="340"/>
      <c r="Q11" s="199"/>
      <c r="R11" s="25"/>
      <c r="S11" s="15"/>
      <c r="T11" s="21"/>
      <c r="U11" s="338"/>
      <c r="V11" s="201"/>
      <c r="W11" s="204"/>
      <c r="X11" s="15"/>
      <c r="Y11" s="21">
        <f t="shared" si="3"/>
        <v>0</v>
      </c>
      <c r="Z11" s="12"/>
    </row>
    <row r="12" spans="1:26" s="26" customFormat="1" ht="21" customHeight="1">
      <c r="A12" s="334"/>
      <c r="B12" s="199"/>
      <c r="C12" s="37"/>
      <c r="D12" s="38"/>
      <c r="E12" s="30">
        <f t="shared" si="0"/>
        <v>0</v>
      </c>
      <c r="F12" s="340"/>
      <c r="G12" s="199"/>
      <c r="H12" s="39"/>
      <c r="I12" s="40"/>
      <c r="J12" s="31">
        <f t="shared" si="1"/>
        <v>0</v>
      </c>
      <c r="K12" s="368"/>
      <c r="L12" s="205"/>
      <c r="M12" s="25"/>
      <c r="N12" s="15"/>
      <c r="O12" s="21">
        <f t="shared" si="2"/>
        <v>0</v>
      </c>
      <c r="P12" s="340"/>
      <c r="Q12" s="199"/>
      <c r="R12" s="41"/>
      <c r="S12" s="42"/>
      <c r="T12" s="21"/>
      <c r="U12" s="338"/>
      <c r="V12" s="201"/>
      <c r="W12" s="43"/>
      <c r="X12" s="44"/>
      <c r="Y12" s="21">
        <f t="shared" si="3"/>
        <v>0</v>
      </c>
      <c r="Z12" s="29"/>
    </row>
    <row r="13" spans="1:26" s="26" customFormat="1" ht="21" customHeight="1">
      <c r="A13" s="334"/>
      <c r="B13" s="206"/>
      <c r="C13" s="37"/>
      <c r="D13" s="38"/>
      <c r="E13" s="30">
        <f t="shared" si="0"/>
        <v>0</v>
      </c>
      <c r="F13" s="340"/>
      <c r="G13" s="206"/>
      <c r="H13" s="39"/>
      <c r="I13" s="40"/>
      <c r="J13" s="31">
        <f t="shared" si="1"/>
        <v>0</v>
      </c>
      <c r="K13" s="368"/>
      <c r="L13" s="199"/>
      <c r="M13" s="25"/>
      <c r="N13" s="15"/>
      <c r="O13" s="21">
        <f t="shared" si="2"/>
        <v>0</v>
      </c>
      <c r="P13" s="340"/>
      <c r="Q13" s="206"/>
      <c r="R13" s="46"/>
      <c r="S13" s="35"/>
      <c r="T13" s="21"/>
      <c r="U13" s="338"/>
      <c r="V13" s="201"/>
      <c r="W13" s="47"/>
      <c r="X13" s="47"/>
      <c r="Y13" s="21">
        <f t="shared" si="3"/>
        <v>0</v>
      </c>
      <c r="Z13" s="29"/>
    </row>
    <row r="14" spans="1:26" s="26" customFormat="1" ht="21" customHeight="1">
      <c r="A14" s="334"/>
      <c r="B14" s="207"/>
      <c r="C14" s="49"/>
      <c r="D14" s="50"/>
      <c r="E14" s="30">
        <f t="shared" si="0"/>
        <v>0</v>
      </c>
      <c r="F14" s="340"/>
      <c r="G14" s="206"/>
      <c r="H14" s="39"/>
      <c r="I14" s="40"/>
      <c r="J14" s="31"/>
      <c r="K14" s="368"/>
      <c r="L14" s="199"/>
      <c r="M14" s="25"/>
      <c r="N14" s="15"/>
      <c r="O14" s="21">
        <f t="shared" si="2"/>
        <v>0</v>
      </c>
      <c r="P14" s="340"/>
      <c r="Q14" s="207"/>
      <c r="R14" s="41"/>
      <c r="S14" s="51"/>
      <c r="T14" s="21"/>
      <c r="U14" s="338"/>
      <c r="V14" s="201"/>
      <c r="W14" s="47"/>
      <c r="X14" s="47"/>
      <c r="Y14" s="21"/>
      <c r="Z14" s="29"/>
    </row>
    <row r="15" spans="1:26" s="26" customFormat="1" ht="21" customHeight="1">
      <c r="A15" s="334"/>
      <c r="B15" s="199"/>
      <c r="C15" s="52"/>
      <c r="D15" s="53"/>
      <c r="E15" s="30">
        <f t="shared" si="0"/>
        <v>0</v>
      </c>
      <c r="F15" s="340"/>
      <c r="G15" s="199"/>
      <c r="H15" s="39"/>
      <c r="I15" s="40"/>
      <c r="J15" s="31"/>
      <c r="K15" s="368"/>
      <c r="L15" s="208"/>
      <c r="M15" s="25"/>
      <c r="N15" s="15"/>
      <c r="O15" s="21">
        <f t="shared" si="2"/>
        <v>0</v>
      </c>
      <c r="P15" s="340"/>
      <c r="Q15" s="199"/>
      <c r="R15" s="41"/>
      <c r="S15" s="51"/>
      <c r="T15" s="55"/>
      <c r="U15" s="338"/>
      <c r="V15" s="201"/>
      <c r="W15" s="47"/>
      <c r="X15" s="47"/>
      <c r="Y15" s="21"/>
      <c r="Z15" s="12"/>
    </row>
    <row r="16" spans="1:26" s="5" customFormat="1" ht="21" customHeight="1">
      <c r="A16" s="335"/>
      <c r="B16" s="209"/>
      <c r="C16" s="57" t="s">
        <v>37</v>
      </c>
      <c r="D16" s="58">
        <f>SUM(D9:D15)</f>
        <v>0</v>
      </c>
      <c r="E16" s="59">
        <f>SUM(E7:E13)</f>
        <v>0</v>
      </c>
      <c r="F16" s="340"/>
      <c r="G16" s="209"/>
      <c r="H16" s="60" t="s">
        <v>13</v>
      </c>
      <c r="I16" s="61">
        <f>SUM(I8:I15)</f>
        <v>0</v>
      </c>
      <c r="J16" s="55">
        <f>SUM(J9:J13)</f>
        <v>0</v>
      </c>
      <c r="K16" s="368"/>
      <c r="L16" s="210"/>
      <c r="M16" s="60" t="s">
        <v>38</v>
      </c>
      <c r="N16" s="61">
        <f>SUM(N8:N15)</f>
        <v>0</v>
      </c>
      <c r="O16" s="55">
        <f>SUM(O9:O13)</f>
        <v>0</v>
      </c>
      <c r="P16" s="340"/>
      <c r="Q16" s="209"/>
      <c r="R16" s="63" t="s">
        <v>39</v>
      </c>
      <c r="S16" s="63">
        <f>SUM(S8:S15)</f>
        <v>0</v>
      </c>
      <c r="T16" s="64">
        <f>SUM(T9:T13)</f>
        <v>0</v>
      </c>
      <c r="U16" s="338"/>
      <c r="V16" s="211"/>
      <c r="W16" s="63" t="s">
        <v>13</v>
      </c>
      <c r="X16" s="63">
        <f>SUM(X7:X15)</f>
        <v>0</v>
      </c>
      <c r="Y16" s="66">
        <f>SUM(Y7:Y13)</f>
        <v>0</v>
      </c>
      <c r="Z16" s="32"/>
    </row>
    <row r="17" spans="1:26" s="26" customFormat="1" ht="21" customHeight="1">
      <c r="A17" s="349"/>
      <c r="B17" s="199"/>
      <c r="C17" s="22"/>
      <c r="D17" s="33"/>
      <c r="E17" s="30">
        <f aca="true" t="shared" si="4" ref="E17:E28">D17*$E$5/1000</f>
        <v>0</v>
      </c>
      <c r="F17" s="352"/>
      <c r="G17" s="199"/>
      <c r="H17" s="212"/>
      <c r="I17" s="213"/>
      <c r="J17" s="31">
        <f>I17*$J$5/1000</f>
        <v>0</v>
      </c>
      <c r="K17" s="367"/>
      <c r="L17" s="214"/>
      <c r="M17" s="215"/>
      <c r="N17" s="216"/>
      <c r="O17" s="21">
        <f t="shared" si="2"/>
        <v>0</v>
      </c>
      <c r="P17" s="338"/>
      <c r="Q17" s="199"/>
      <c r="R17" s="25"/>
      <c r="S17" s="15"/>
      <c r="T17" s="21">
        <f>S17*$T$5/1000</f>
        <v>0</v>
      </c>
      <c r="U17" s="353"/>
      <c r="V17" s="112"/>
      <c r="W17" s="217"/>
      <c r="X17" s="218"/>
      <c r="Y17" s="21">
        <f aca="true" t="shared" si="5" ref="Y17:Y22">X17*$Y$5/1000</f>
        <v>0</v>
      </c>
      <c r="Z17" s="32"/>
    </row>
    <row r="18" spans="1:26" s="26" customFormat="1" ht="21" customHeight="1">
      <c r="A18" s="350"/>
      <c r="B18" s="199"/>
      <c r="C18" s="69"/>
      <c r="D18" s="33"/>
      <c r="E18" s="30">
        <f t="shared" si="4"/>
        <v>0</v>
      </c>
      <c r="F18" s="338"/>
      <c r="G18" s="199"/>
      <c r="H18" s="70"/>
      <c r="I18" s="33"/>
      <c r="J18" s="31">
        <f>I18*$J$5/1000</f>
        <v>0</v>
      </c>
      <c r="K18" s="368"/>
      <c r="L18" s="199"/>
      <c r="M18" s="203"/>
      <c r="N18" s="116"/>
      <c r="O18" s="219"/>
      <c r="P18" s="338"/>
      <c r="Q18" s="199"/>
      <c r="R18" s="25"/>
      <c r="S18" s="15"/>
      <c r="T18" s="21">
        <f>S18*$T$5/1000</f>
        <v>0</v>
      </c>
      <c r="U18" s="353"/>
      <c r="V18" s="112"/>
      <c r="W18" s="220"/>
      <c r="X18" s="221"/>
      <c r="Y18" s="21">
        <f t="shared" si="5"/>
        <v>0</v>
      </c>
      <c r="Z18" s="29"/>
    </row>
    <row r="19" spans="1:26" s="26" customFormat="1" ht="21" customHeight="1">
      <c r="A19" s="350"/>
      <c r="B19" s="199"/>
      <c r="C19" s="69"/>
      <c r="D19" s="33"/>
      <c r="E19" s="30">
        <f t="shared" si="4"/>
        <v>0</v>
      </c>
      <c r="F19" s="338"/>
      <c r="G19" s="199"/>
      <c r="H19" s="70"/>
      <c r="I19" s="33"/>
      <c r="J19" s="31">
        <f>I19*$J$5/1000</f>
        <v>0</v>
      </c>
      <c r="K19" s="368"/>
      <c r="L19" s="199"/>
      <c r="M19" s="69"/>
      <c r="N19" s="222"/>
      <c r="O19" s="21">
        <f t="shared" si="2"/>
        <v>0</v>
      </c>
      <c r="P19" s="338"/>
      <c r="Q19" s="199"/>
      <c r="R19" s="25"/>
      <c r="S19" s="15"/>
      <c r="T19" s="21">
        <f>S19*$T$5/1000</f>
        <v>0</v>
      </c>
      <c r="U19" s="353"/>
      <c r="V19" s="112"/>
      <c r="W19" s="220"/>
      <c r="X19" s="223"/>
      <c r="Y19" s="21">
        <f t="shared" si="5"/>
        <v>0</v>
      </c>
      <c r="Z19" s="32"/>
    </row>
    <row r="20" spans="1:26" s="26" customFormat="1" ht="21" customHeight="1">
      <c r="A20" s="350"/>
      <c r="B20" s="199"/>
      <c r="C20" s="69"/>
      <c r="D20" s="33"/>
      <c r="E20" s="30">
        <f t="shared" si="4"/>
        <v>0</v>
      </c>
      <c r="F20" s="338"/>
      <c r="G20" s="199"/>
      <c r="H20" s="70"/>
      <c r="I20" s="15"/>
      <c r="J20" s="31">
        <f>I20*$J$5/1000</f>
        <v>0</v>
      </c>
      <c r="K20" s="368"/>
      <c r="L20" s="199"/>
      <c r="M20" s="203"/>
      <c r="N20" s="116"/>
      <c r="O20" s="21">
        <f t="shared" si="2"/>
        <v>0</v>
      </c>
      <c r="P20" s="338"/>
      <c r="Q20" s="199"/>
      <c r="R20" s="25"/>
      <c r="S20" s="15"/>
      <c r="T20" s="21"/>
      <c r="U20" s="353"/>
      <c r="V20" s="112"/>
      <c r="W20" s="220"/>
      <c r="X20" s="223"/>
      <c r="Y20" s="21">
        <f t="shared" si="5"/>
        <v>0</v>
      </c>
      <c r="Z20" s="36"/>
    </row>
    <row r="21" spans="1:26" s="26" customFormat="1" ht="21" customHeight="1">
      <c r="A21" s="350"/>
      <c r="B21" s="199"/>
      <c r="C21" s="69"/>
      <c r="D21" s="51"/>
      <c r="E21" s="30">
        <f t="shared" si="4"/>
        <v>0</v>
      </c>
      <c r="F21" s="338"/>
      <c r="G21" s="199"/>
      <c r="H21" s="70"/>
      <c r="I21" s="15"/>
      <c r="J21" s="31">
        <f>I21*$J$5/1000</f>
        <v>0</v>
      </c>
      <c r="K21" s="368"/>
      <c r="L21" s="199"/>
      <c r="M21" s="224"/>
      <c r="N21" s="83"/>
      <c r="O21" s="21">
        <f t="shared" si="2"/>
        <v>0</v>
      </c>
      <c r="P21" s="338"/>
      <c r="Q21" s="199"/>
      <c r="R21" s="71"/>
      <c r="S21" s="51"/>
      <c r="T21" s="21"/>
      <c r="U21" s="353"/>
      <c r="V21" s="112"/>
      <c r="W21" s="225"/>
      <c r="X21" s="226"/>
      <c r="Y21" s="21">
        <f t="shared" si="5"/>
        <v>0</v>
      </c>
      <c r="Z21" s="32"/>
    </row>
    <row r="22" spans="1:26" s="26" customFormat="1" ht="21" customHeight="1">
      <c r="A22" s="350"/>
      <c r="B22" s="214"/>
      <c r="C22" s="227"/>
      <c r="D22" s="15"/>
      <c r="E22" s="30">
        <f t="shared" si="4"/>
        <v>0</v>
      </c>
      <c r="F22" s="338"/>
      <c r="G22" s="214"/>
      <c r="H22" s="72"/>
      <c r="I22" s="73"/>
      <c r="J22" s="31"/>
      <c r="K22" s="368"/>
      <c r="L22" s="199"/>
      <c r="M22" s="46"/>
      <c r="N22" s="15"/>
      <c r="O22" s="21"/>
      <c r="P22" s="338"/>
      <c r="Q22" s="199"/>
      <c r="R22" s="69"/>
      <c r="S22" s="33"/>
      <c r="T22" s="21"/>
      <c r="U22" s="353"/>
      <c r="V22" s="228"/>
      <c r="W22" s="75"/>
      <c r="X22" s="76"/>
      <c r="Y22" s="21">
        <f t="shared" si="5"/>
        <v>0</v>
      </c>
      <c r="Z22" s="12"/>
    </row>
    <row r="23" spans="1:26" s="26" customFormat="1" ht="21" customHeight="1">
      <c r="A23" s="350"/>
      <c r="B23" s="229"/>
      <c r="C23" s="78"/>
      <c r="D23" s="79"/>
      <c r="E23" s="30">
        <f t="shared" si="4"/>
        <v>0</v>
      </c>
      <c r="F23" s="338"/>
      <c r="G23" s="229"/>
      <c r="H23" s="80"/>
      <c r="I23" s="81"/>
      <c r="J23" s="31"/>
      <c r="K23" s="368"/>
      <c r="L23" s="229"/>
      <c r="M23" s="82"/>
      <c r="N23" s="83"/>
      <c r="O23" s="21"/>
      <c r="P23" s="338"/>
      <c r="Q23" s="199"/>
      <c r="R23" s="71"/>
      <c r="S23" s="51"/>
      <c r="T23" s="21"/>
      <c r="U23" s="353"/>
      <c r="V23" s="228"/>
      <c r="W23" s="75"/>
      <c r="X23" s="76"/>
      <c r="Y23" s="21"/>
      <c r="Z23" s="32"/>
    </row>
    <row r="24" spans="1:26" s="5" customFormat="1" ht="21" customHeight="1">
      <c r="A24" s="351"/>
      <c r="B24" s="230"/>
      <c r="C24" s="63" t="s">
        <v>13</v>
      </c>
      <c r="D24" s="85">
        <f>SUM(D17:D23)</f>
        <v>0</v>
      </c>
      <c r="E24" s="59">
        <f>SUM(E17:E23)</f>
        <v>0</v>
      </c>
      <c r="F24" s="338"/>
      <c r="G24" s="230"/>
      <c r="H24" s="63" t="s">
        <v>40</v>
      </c>
      <c r="I24" s="63">
        <f>SUM(I17:I23)</f>
        <v>0</v>
      </c>
      <c r="J24" s="66">
        <f>SUM(J17:J22)</f>
        <v>0</v>
      </c>
      <c r="K24" s="368"/>
      <c r="L24" s="230"/>
      <c r="M24" s="63" t="s">
        <v>13</v>
      </c>
      <c r="N24" s="63">
        <f>SUM(N17:N23)</f>
        <v>0</v>
      </c>
      <c r="O24" s="66">
        <f>SUM(O17:O22)</f>
        <v>0</v>
      </c>
      <c r="P24" s="338"/>
      <c r="Q24" s="230"/>
      <c r="R24" s="63" t="s">
        <v>13</v>
      </c>
      <c r="S24" s="63">
        <f>SUM(S17:S23)</f>
        <v>0</v>
      </c>
      <c r="T24" s="66">
        <f>SUM(T17:T22)</f>
        <v>0</v>
      </c>
      <c r="U24" s="353"/>
      <c r="V24" s="231"/>
      <c r="W24" s="63" t="s">
        <v>13</v>
      </c>
      <c r="X24" s="63">
        <f>SUM(X17:X23)</f>
        <v>0</v>
      </c>
      <c r="Y24" s="64">
        <f>SUM(Y17:Y23)</f>
        <v>0</v>
      </c>
      <c r="Z24" s="29"/>
    </row>
    <row r="25" spans="1:26" s="26" customFormat="1" ht="21" customHeight="1">
      <c r="A25" s="363" t="s">
        <v>0</v>
      </c>
      <c r="B25" s="214"/>
      <c r="C25" s="87"/>
      <c r="D25" s="81"/>
      <c r="E25" s="30">
        <f t="shared" si="4"/>
        <v>0</v>
      </c>
      <c r="F25" s="324" t="s">
        <v>14</v>
      </c>
      <c r="G25" s="228"/>
      <c r="H25" s="87"/>
      <c r="I25" s="81"/>
      <c r="J25" s="31">
        <f>I25*$J$5/1000</f>
        <v>0</v>
      </c>
      <c r="K25" s="324" t="s">
        <v>0</v>
      </c>
      <c r="L25" s="228"/>
      <c r="M25" s="87"/>
      <c r="N25" s="81"/>
      <c r="O25" s="24">
        <f>N25*$O$5/1000</f>
        <v>0</v>
      </c>
      <c r="P25" s="324" t="s">
        <v>14</v>
      </c>
      <c r="Q25" s="228" t="s">
        <v>41</v>
      </c>
      <c r="R25" s="184" t="s">
        <v>42</v>
      </c>
      <c r="S25" s="81">
        <v>75</v>
      </c>
      <c r="T25" s="21">
        <f>S25*$T$5/1000</f>
        <v>161.25</v>
      </c>
      <c r="U25" s="324" t="s">
        <v>43</v>
      </c>
      <c r="V25" s="228" t="s">
        <v>44</v>
      </c>
      <c r="W25" s="87" t="s">
        <v>45</v>
      </c>
      <c r="X25" s="81">
        <v>71</v>
      </c>
      <c r="Y25" s="24">
        <f>X25*$Y$5/1000</f>
        <v>152.65</v>
      </c>
      <c r="Z25" s="90"/>
    </row>
    <row r="26" spans="1:26" s="26" customFormat="1" ht="21" customHeight="1">
      <c r="A26" s="364"/>
      <c r="B26" s="214"/>
      <c r="C26" s="91"/>
      <c r="D26" s="81"/>
      <c r="E26" s="30">
        <f t="shared" si="4"/>
        <v>0</v>
      </c>
      <c r="F26" s="365"/>
      <c r="G26" s="228"/>
      <c r="H26" s="204"/>
      <c r="I26" s="81"/>
      <c r="J26" s="31">
        <f>I26*$J$5/1000</f>
        <v>0</v>
      </c>
      <c r="K26" s="365"/>
      <c r="L26" s="228"/>
      <c r="M26" s="232"/>
      <c r="N26" s="93"/>
      <c r="O26" s="45">
        <v>0.1</v>
      </c>
      <c r="P26" s="365"/>
      <c r="Q26" s="228" t="s">
        <v>46</v>
      </c>
      <c r="R26" s="91" t="s">
        <v>47</v>
      </c>
      <c r="S26" s="81">
        <v>1</v>
      </c>
      <c r="T26" s="21">
        <f>S26*$T$5/1000</f>
        <v>2.15</v>
      </c>
      <c r="U26" s="324"/>
      <c r="V26" s="228" t="s">
        <v>46</v>
      </c>
      <c r="W26" s="232" t="s">
        <v>47</v>
      </c>
      <c r="X26" s="93">
        <v>1</v>
      </c>
      <c r="Y26" s="45">
        <f>X26*$Y$5/1000</f>
        <v>2.15</v>
      </c>
      <c r="Z26" s="94"/>
    </row>
    <row r="27" spans="1:26" s="26" customFormat="1" ht="21" customHeight="1">
      <c r="A27" s="364"/>
      <c r="B27" s="214"/>
      <c r="C27" s="233"/>
      <c r="D27" s="53"/>
      <c r="E27" s="30">
        <f t="shared" si="4"/>
        <v>0</v>
      </c>
      <c r="F27" s="365"/>
      <c r="G27" s="112"/>
      <c r="H27" s="39"/>
      <c r="I27" s="81"/>
      <c r="J27" s="21"/>
      <c r="K27" s="365"/>
      <c r="L27" s="112"/>
      <c r="M27" s="87"/>
      <c r="N27" s="81"/>
      <c r="O27" s="21"/>
      <c r="P27" s="365"/>
      <c r="Q27" s="112"/>
      <c r="R27" s="80"/>
      <c r="S27" s="81"/>
      <c r="T27" s="21">
        <f>S27*$T$5/1000</f>
        <v>0</v>
      </c>
      <c r="U27" s="324"/>
      <c r="V27" s="112"/>
      <c r="W27" s="80"/>
      <c r="X27" s="81"/>
      <c r="Y27" s="21"/>
      <c r="Z27" s="95"/>
    </row>
    <row r="28" spans="1:26" s="26" customFormat="1" ht="21" customHeight="1">
      <c r="A28" s="364"/>
      <c r="B28" s="214"/>
      <c r="C28" s="233"/>
      <c r="D28" s="96"/>
      <c r="E28" s="30">
        <f t="shared" si="4"/>
        <v>0</v>
      </c>
      <c r="F28" s="365"/>
      <c r="G28" s="214"/>
      <c r="H28" s="97"/>
      <c r="I28" s="96"/>
      <c r="J28" s="98"/>
      <c r="K28" s="365"/>
      <c r="L28" s="214"/>
      <c r="M28" s="99"/>
      <c r="N28" s="100"/>
      <c r="O28" s="21"/>
      <c r="P28" s="365"/>
      <c r="Q28" s="214"/>
      <c r="R28" s="101"/>
      <c r="S28" s="81"/>
      <c r="T28" s="21"/>
      <c r="U28" s="324"/>
      <c r="V28" s="228"/>
      <c r="W28" s="99"/>
      <c r="X28" s="100"/>
      <c r="Y28" s="21"/>
      <c r="Z28" s="94"/>
    </row>
    <row r="29" spans="1:26" s="26" customFormat="1" ht="21" customHeight="1">
      <c r="A29" s="364"/>
      <c r="B29" s="214"/>
      <c r="C29" s="80"/>
      <c r="D29" s="234"/>
      <c r="E29" s="81"/>
      <c r="F29" s="365"/>
      <c r="G29" s="214"/>
      <c r="H29" s="97"/>
      <c r="I29" s="96"/>
      <c r="J29" s="98"/>
      <c r="K29" s="365"/>
      <c r="L29" s="214"/>
      <c r="M29" s="102"/>
      <c r="N29" s="103"/>
      <c r="O29" s="103"/>
      <c r="P29" s="365"/>
      <c r="Q29" s="214"/>
      <c r="R29" s="104"/>
      <c r="S29" s="81"/>
      <c r="T29" s="21"/>
      <c r="U29" s="324"/>
      <c r="V29" s="228"/>
      <c r="W29" s="102"/>
      <c r="X29" s="103"/>
      <c r="Y29" s="81"/>
      <c r="Z29" s="94"/>
    </row>
    <row r="30" spans="1:26" s="5" customFormat="1" ht="21" customHeight="1">
      <c r="A30" s="364"/>
      <c r="B30" s="209"/>
      <c r="C30" s="57" t="s">
        <v>48</v>
      </c>
      <c r="D30" s="58">
        <f>SUM(D24:D29)</f>
        <v>0</v>
      </c>
      <c r="E30" s="59">
        <f>SUM(E24:E28)</f>
        <v>0</v>
      </c>
      <c r="F30" s="365"/>
      <c r="G30" s="209"/>
      <c r="H30" s="63" t="s">
        <v>48</v>
      </c>
      <c r="I30" s="63">
        <f>SUM(I25:I29)</f>
        <v>0</v>
      </c>
      <c r="J30" s="66">
        <f>SUM(J25:J29)</f>
        <v>0</v>
      </c>
      <c r="K30" s="365"/>
      <c r="L30" s="209"/>
      <c r="M30" s="63" t="s">
        <v>48</v>
      </c>
      <c r="N30" s="63">
        <f>SUM(N25:N29)</f>
        <v>0</v>
      </c>
      <c r="O30" s="66">
        <f>SUM(O25:O29)</f>
        <v>0.1</v>
      </c>
      <c r="P30" s="365"/>
      <c r="Q30" s="209"/>
      <c r="R30" s="63" t="s">
        <v>48</v>
      </c>
      <c r="S30" s="63">
        <f>SUM(S25:S29)</f>
        <v>76</v>
      </c>
      <c r="T30" s="66">
        <f>SUM(T25:T29)</f>
        <v>163.4</v>
      </c>
      <c r="U30" s="324"/>
      <c r="V30" s="211"/>
      <c r="W30" s="63" t="s">
        <v>48</v>
      </c>
      <c r="X30" s="63">
        <f>SUM(X25:X29)</f>
        <v>72</v>
      </c>
      <c r="Y30" s="105">
        <f>SUM(Y25:Y29)</f>
        <v>154.8</v>
      </c>
      <c r="Z30" s="94"/>
    </row>
    <row r="31" spans="1:26" s="26" customFormat="1" ht="21" customHeight="1">
      <c r="A31" s="363"/>
      <c r="B31" s="199"/>
      <c r="C31" s="25"/>
      <c r="D31" s="15"/>
      <c r="E31" s="30">
        <f>D31*$E$5/1000</f>
        <v>0</v>
      </c>
      <c r="F31" s="338"/>
      <c r="G31" s="112"/>
      <c r="H31" s="25"/>
      <c r="I31" s="15"/>
      <c r="J31" s="31">
        <f>I31*$J$5/1000</f>
        <v>0</v>
      </c>
      <c r="K31" s="324"/>
      <c r="L31" s="199"/>
      <c r="M31" s="235"/>
      <c r="N31" s="106"/>
      <c r="O31" s="21">
        <f>N31*$O$5/1000</f>
        <v>0</v>
      </c>
      <c r="P31" s="324"/>
      <c r="Q31" s="199"/>
      <c r="R31" s="25"/>
      <c r="S31" s="15"/>
      <c r="T31" s="21">
        <f>S31*$T$5/1000</f>
        <v>0</v>
      </c>
      <c r="U31" s="338"/>
      <c r="V31" s="112"/>
      <c r="W31" s="14"/>
      <c r="X31" s="92"/>
      <c r="Y31" s="21">
        <f aca="true" t="shared" si="6" ref="Y31:Y36">X31*$Y$5/1000</f>
        <v>0</v>
      </c>
      <c r="Z31" s="94"/>
    </row>
    <row r="32" spans="1:26" s="26" customFormat="1" ht="21" customHeight="1">
      <c r="A32" s="306"/>
      <c r="B32" s="199"/>
      <c r="C32" s="25"/>
      <c r="D32" s="15"/>
      <c r="E32" s="30">
        <f>D32*$E$5/1000</f>
        <v>0</v>
      </c>
      <c r="F32" s="338"/>
      <c r="G32" s="112"/>
      <c r="H32" s="25"/>
      <c r="I32" s="15"/>
      <c r="J32" s="31">
        <f>I32*$J$5/1000</f>
        <v>0</v>
      </c>
      <c r="K32" s="324"/>
      <c r="L32" s="199"/>
      <c r="M32" s="108"/>
      <c r="N32" s="109"/>
      <c r="O32" s="21">
        <f>N32*$O$5/1000</f>
        <v>0</v>
      </c>
      <c r="P32" s="324"/>
      <c r="Q32" s="199"/>
      <c r="R32" s="25"/>
      <c r="S32" s="15"/>
      <c r="T32" s="21">
        <f>S32*$T$5/1000</f>
        <v>0</v>
      </c>
      <c r="U32" s="338"/>
      <c r="V32" s="112"/>
      <c r="W32" s="14"/>
      <c r="X32" s="92"/>
      <c r="Y32" s="21">
        <f t="shared" si="6"/>
        <v>0</v>
      </c>
      <c r="Z32" s="94"/>
    </row>
    <row r="33" spans="1:26" s="26" customFormat="1" ht="21" customHeight="1">
      <c r="A33" s="306"/>
      <c r="B33" s="199"/>
      <c r="C33" s="70"/>
      <c r="D33" s="33"/>
      <c r="E33" s="30">
        <f>D33*$E$5/1000</f>
        <v>0</v>
      </c>
      <c r="F33" s="338"/>
      <c r="G33" s="199"/>
      <c r="H33" s="25"/>
      <c r="I33" s="15"/>
      <c r="J33" s="31">
        <f>I33*$J$5/1000</f>
        <v>0</v>
      </c>
      <c r="K33" s="324"/>
      <c r="L33" s="199"/>
      <c r="M33" s="110"/>
      <c r="N33" s="111"/>
      <c r="O33" s="21">
        <f>N33*$O$5/1000</f>
        <v>0</v>
      </c>
      <c r="P33" s="324"/>
      <c r="Q33" s="199"/>
      <c r="R33" s="25"/>
      <c r="S33" s="15"/>
      <c r="T33" s="21">
        <f>S33*$T$5/1000</f>
        <v>0</v>
      </c>
      <c r="U33" s="338"/>
      <c r="V33" s="112"/>
      <c r="W33" s="14"/>
      <c r="X33" s="92"/>
      <c r="Y33" s="21">
        <f t="shared" si="6"/>
        <v>0</v>
      </c>
      <c r="Z33" s="113"/>
    </row>
    <row r="34" spans="1:26" s="26" customFormat="1" ht="21" customHeight="1">
      <c r="A34" s="306"/>
      <c r="B34" s="210"/>
      <c r="C34" s="25"/>
      <c r="D34" s="15"/>
      <c r="E34" s="30">
        <f>D34*$E$5/1000</f>
        <v>0</v>
      </c>
      <c r="F34" s="338"/>
      <c r="G34" s="207"/>
      <c r="H34" s="25"/>
      <c r="I34" s="15"/>
      <c r="J34" s="31">
        <f>I34*$J$5/1000</f>
        <v>0</v>
      </c>
      <c r="K34" s="324"/>
      <c r="L34" s="207"/>
      <c r="M34" s="25"/>
      <c r="N34" s="15"/>
      <c r="O34" s="24"/>
      <c r="P34" s="324"/>
      <c r="Q34" s="207"/>
      <c r="R34" s="25"/>
      <c r="S34" s="15"/>
      <c r="T34" s="24">
        <f>S34*$T$5/1000</f>
        <v>0</v>
      </c>
      <c r="U34" s="338"/>
      <c r="V34" s="236"/>
      <c r="W34" s="14"/>
      <c r="X34" s="92"/>
      <c r="Y34" s="21">
        <f t="shared" si="6"/>
        <v>0</v>
      </c>
      <c r="Z34" s="115"/>
    </row>
    <row r="35" spans="1:26" s="26" customFormat="1" ht="21" customHeight="1">
      <c r="A35" s="306"/>
      <c r="B35" s="210"/>
      <c r="C35" s="237"/>
      <c r="D35" s="238"/>
      <c r="E35" s="30">
        <f>D35*$E$5/1000</f>
        <v>0</v>
      </c>
      <c r="F35" s="338"/>
      <c r="G35" s="207"/>
      <c r="H35" s="239"/>
      <c r="I35" s="240"/>
      <c r="J35" s="31"/>
      <c r="K35" s="324"/>
      <c r="L35" s="207"/>
      <c r="M35" s="25"/>
      <c r="N35" s="15"/>
      <c r="O35" s="24"/>
      <c r="P35" s="324"/>
      <c r="Q35" s="207"/>
      <c r="R35" s="25"/>
      <c r="S35" s="15"/>
      <c r="T35" s="21"/>
      <c r="U35" s="338"/>
      <c r="V35" s="236"/>
      <c r="W35" s="117"/>
      <c r="X35" s="118"/>
      <c r="Y35" s="21">
        <f t="shared" si="6"/>
        <v>0</v>
      </c>
      <c r="Z35" s="95"/>
    </row>
    <row r="36" spans="1:26" s="26" customFormat="1" ht="21" customHeight="1">
      <c r="A36" s="306"/>
      <c r="B36" s="214"/>
      <c r="C36" s="119"/>
      <c r="D36" s="81"/>
      <c r="E36" s="30"/>
      <c r="F36" s="338"/>
      <c r="G36" s="214"/>
      <c r="H36" s="101"/>
      <c r="I36" s="81"/>
      <c r="J36" s="31"/>
      <c r="K36" s="324"/>
      <c r="L36" s="214"/>
      <c r="M36" s="41"/>
      <c r="N36" s="120"/>
      <c r="O36" s="21"/>
      <c r="P36" s="324"/>
      <c r="Q36" s="214"/>
      <c r="R36" s="25"/>
      <c r="S36" s="15"/>
      <c r="T36" s="21"/>
      <c r="U36" s="338"/>
      <c r="V36" s="228"/>
      <c r="W36" s="14"/>
      <c r="X36" s="92"/>
      <c r="Y36" s="21">
        <f t="shared" si="6"/>
        <v>0</v>
      </c>
      <c r="Z36" s="121"/>
    </row>
    <row r="37" spans="1:26" s="26" customFormat="1" ht="21" customHeight="1">
      <c r="A37" s="306"/>
      <c r="B37" s="214"/>
      <c r="C37" s="101"/>
      <c r="D37" s="81"/>
      <c r="E37" s="30"/>
      <c r="F37" s="338"/>
      <c r="G37" s="214"/>
      <c r="H37" s="101"/>
      <c r="I37" s="81"/>
      <c r="J37" s="24"/>
      <c r="K37" s="324"/>
      <c r="L37" s="214"/>
      <c r="M37" s="101"/>
      <c r="N37" s="81"/>
      <c r="O37" s="81"/>
      <c r="P37" s="324"/>
      <c r="Q37" s="214"/>
      <c r="R37" s="25"/>
      <c r="S37" s="15"/>
      <c r="T37" s="21"/>
      <c r="U37" s="338"/>
      <c r="V37" s="228"/>
      <c r="W37" s="101"/>
      <c r="X37" s="81"/>
      <c r="Y37" s="21"/>
      <c r="Z37" s="95"/>
    </row>
    <row r="38" spans="1:26" s="26" customFormat="1" ht="21" customHeight="1">
      <c r="A38" s="306"/>
      <c r="B38" s="214"/>
      <c r="C38" s="81"/>
      <c r="D38" s="81"/>
      <c r="E38" s="81"/>
      <c r="F38" s="338"/>
      <c r="G38" s="214"/>
      <c r="H38" s="101"/>
      <c r="I38" s="81"/>
      <c r="J38" s="122"/>
      <c r="K38" s="324"/>
      <c r="L38" s="214"/>
      <c r="M38" s="123"/>
      <c r="N38" s="124"/>
      <c r="O38" s="125"/>
      <c r="P38" s="324"/>
      <c r="Q38" s="214"/>
      <c r="R38" s="81"/>
      <c r="S38" s="81"/>
      <c r="T38" s="81"/>
      <c r="U38" s="338"/>
      <c r="V38" s="228"/>
      <c r="W38" s="101"/>
      <c r="X38" s="81"/>
      <c r="Y38" s="81"/>
      <c r="Z38" s="95"/>
    </row>
    <row r="39" spans="1:26" s="5" customFormat="1" ht="21.75" customHeight="1">
      <c r="A39" s="307"/>
      <c r="B39" s="230"/>
      <c r="C39" s="63" t="s">
        <v>48</v>
      </c>
      <c r="D39" s="63">
        <f>SUM(D31:D38)</f>
        <v>0</v>
      </c>
      <c r="E39" s="59">
        <f>SUM(E33:E37)</f>
        <v>0</v>
      </c>
      <c r="F39" s="338"/>
      <c r="G39" s="230"/>
      <c r="H39" s="63" t="s">
        <v>48</v>
      </c>
      <c r="I39" s="63">
        <f>SUM(I31:I38)</f>
        <v>0</v>
      </c>
      <c r="J39" s="66">
        <f>SUM(J31:J38)</f>
        <v>0</v>
      </c>
      <c r="K39" s="324"/>
      <c r="L39" s="230"/>
      <c r="M39" s="63" t="s">
        <v>48</v>
      </c>
      <c r="N39" s="63">
        <f>SUM(N31:N38)</f>
        <v>0</v>
      </c>
      <c r="O39" s="66">
        <f>SUM(O31:O38)</f>
        <v>0</v>
      </c>
      <c r="P39" s="324"/>
      <c r="Q39" s="230"/>
      <c r="R39" s="63" t="s">
        <v>48</v>
      </c>
      <c r="S39" s="63">
        <f>SUM(S31:S38)</f>
        <v>0</v>
      </c>
      <c r="T39" s="66">
        <f>SUM(T31:T38)</f>
        <v>0</v>
      </c>
      <c r="U39" s="338"/>
      <c r="V39" s="231"/>
      <c r="W39" s="63" t="s">
        <v>48</v>
      </c>
      <c r="X39" s="63">
        <f>SUM(X31:X38)</f>
        <v>0</v>
      </c>
      <c r="Y39" s="64">
        <f>SUM(Y31:Y38)</f>
        <v>0</v>
      </c>
      <c r="Z39" s="126"/>
    </row>
    <row r="40" spans="1:26" s="136" customFormat="1" ht="26.25" customHeight="1" thickBot="1">
      <c r="A40" s="241"/>
      <c r="B40" s="175"/>
      <c r="C40" s="175" t="s">
        <v>49</v>
      </c>
      <c r="D40" s="127"/>
      <c r="E40" s="128">
        <f>E5</f>
        <v>2150</v>
      </c>
      <c r="F40" s="129"/>
      <c r="G40" s="176"/>
      <c r="H40" s="177"/>
      <c r="I40" s="178"/>
      <c r="J40" s="128"/>
      <c r="K40" s="129"/>
      <c r="L40" s="130"/>
      <c r="M40" s="131"/>
      <c r="N40" s="132"/>
      <c r="O40" s="133"/>
      <c r="P40" s="242"/>
      <c r="Q40" s="175"/>
      <c r="R40" s="175" t="s">
        <v>50</v>
      </c>
      <c r="S40" s="127"/>
      <c r="T40" s="128">
        <f>T5</f>
        <v>2150</v>
      </c>
      <c r="U40" s="134"/>
      <c r="V40" s="130" t="s">
        <v>51</v>
      </c>
      <c r="W40" s="131" t="s">
        <v>17</v>
      </c>
      <c r="X40" s="132">
        <v>22</v>
      </c>
      <c r="Y40" s="133">
        <f>X40*900/1000</f>
        <v>19.8</v>
      </c>
      <c r="Z40" s="135"/>
    </row>
    <row r="41" spans="1:26" s="5" customFormat="1" ht="16.5" customHeight="1">
      <c r="A41" s="341" t="s">
        <v>52</v>
      </c>
      <c r="B41" s="243"/>
      <c r="C41" s="138" t="s">
        <v>53</v>
      </c>
      <c r="D41" s="139"/>
      <c r="E41" s="140"/>
      <c r="F41" s="344" t="s">
        <v>54</v>
      </c>
      <c r="G41" s="243"/>
      <c r="H41" s="138" t="s">
        <v>1</v>
      </c>
      <c r="I41" s="139"/>
      <c r="J41" s="140"/>
      <c r="K41" s="344" t="s">
        <v>25</v>
      </c>
      <c r="L41" s="243"/>
      <c r="M41" s="138" t="s">
        <v>1</v>
      </c>
      <c r="N41" s="139"/>
      <c r="O41" s="140"/>
      <c r="P41" s="344" t="s">
        <v>25</v>
      </c>
      <c r="Q41" s="243"/>
      <c r="R41" s="138" t="s">
        <v>55</v>
      </c>
      <c r="S41" s="139"/>
      <c r="T41" s="140"/>
      <c r="U41" s="344" t="s">
        <v>25</v>
      </c>
      <c r="V41" s="244"/>
      <c r="W41" s="138" t="s">
        <v>1</v>
      </c>
      <c r="X41" s="139"/>
      <c r="Y41" s="140"/>
      <c r="Z41" s="141"/>
    </row>
    <row r="42" spans="1:26" s="5" customFormat="1" ht="16.5" customHeight="1">
      <c r="A42" s="342"/>
      <c r="B42" s="199"/>
      <c r="C42" s="142" t="s">
        <v>2</v>
      </c>
      <c r="D42" s="143"/>
      <c r="E42" s="144"/>
      <c r="F42" s="338"/>
      <c r="G42" s="199"/>
      <c r="H42" s="142" t="s">
        <v>2</v>
      </c>
      <c r="I42" s="143"/>
      <c r="J42" s="144"/>
      <c r="K42" s="338"/>
      <c r="L42" s="199"/>
      <c r="M42" s="142" t="s">
        <v>56</v>
      </c>
      <c r="N42" s="143"/>
      <c r="O42" s="144"/>
      <c r="P42" s="338"/>
      <c r="Q42" s="199"/>
      <c r="R42" s="142" t="s">
        <v>57</v>
      </c>
      <c r="S42" s="143"/>
      <c r="T42" s="144"/>
      <c r="U42" s="338"/>
      <c r="V42" s="245"/>
      <c r="W42" s="142" t="s">
        <v>57</v>
      </c>
      <c r="X42" s="143"/>
      <c r="Y42" s="144"/>
      <c r="Z42" s="145"/>
    </row>
    <row r="43" spans="1:26" s="5" customFormat="1" ht="16.5" customHeight="1">
      <c r="A43" s="342"/>
      <c r="B43" s="199"/>
      <c r="C43" s="142" t="s">
        <v>58</v>
      </c>
      <c r="D43" s="143"/>
      <c r="E43" s="144"/>
      <c r="F43" s="338"/>
      <c r="G43" s="199"/>
      <c r="H43" s="142" t="s">
        <v>58</v>
      </c>
      <c r="I43" s="143"/>
      <c r="J43" s="144"/>
      <c r="K43" s="338"/>
      <c r="L43" s="199"/>
      <c r="M43" s="142" t="s">
        <v>58</v>
      </c>
      <c r="N43" s="143"/>
      <c r="O43" s="144"/>
      <c r="P43" s="338"/>
      <c r="Q43" s="199"/>
      <c r="R43" s="142" t="s">
        <v>58</v>
      </c>
      <c r="S43" s="143"/>
      <c r="T43" s="144"/>
      <c r="U43" s="338"/>
      <c r="V43" s="245"/>
      <c r="W43" s="142" t="s">
        <v>58</v>
      </c>
      <c r="X43" s="143"/>
      <c r="Y43" s="144"/>
      <c r="Z43" s="145"/>
    </row>
    <row r="44" spans="1:26" s="5" customFormat="1" ht="16.5" customHeight="1">
      <c r="A44" s="342"/>
      <c r="B44" s="199"/>
      <c r="C44" s="142" t="s">
        <v>59</v>
      </c>
      <c r="D44" s="143"/>
      <c r="E44" s="144"/>
      <c r="F44" s="338"/>
      <c r="G44" s="199"/>
      <c r="H44" s="142" t="s">
        <v>59</v>
      </c>
      <c r="I44" s="143"/>
      <c r="J44" s="144"/>
      <c r="K44" s="338"/>
      <c r="L44" s="199"/>
      <c r="M44" s="142" t="s">
        <v>59</v>
      </c>
      <c r="N44" s="143"/>
      <c r="O44" s="144"/>
      <c r="P44" s="338"/>
      <c r="Q44" s="199"/>
      <c r="R44" s="142" t="s">
        <v>59</v>
      </c>
      <c r="S44" s="143"/>
      <c r="T44" s="144"/>
      <c r="U44" s="338"/>
      <c r="V44" s="245"/>
      <c r="W44" s="142" t="s">
        <v>59</v>
      </c>
      <c r="X44" s="143"/>
      <c r="Y44" s="144"/>
      <c r="Z44" s="145"/>
    </row>
    <row r="45" spans="1:26" s="5" customFormat="1" ht="16.5" customHeight="1">
      <c r="A45" s="342"/>
      <c r="B45" s="199"/>
      <c r="C45" s="142" t="s">
        <v>60</v>
      </c>
      <c r="D45" s="143"/>
      <c r="E45" s="144"/>
      <c r="F45" s="338"/>
      <c r="G45" s="199"/>
      <c r="H45" s="142" t="s">
        <v>60</v>
      </c>
      <c r="I45" s="143"/>
      <c r="J45" s="144"/>
      <c r="K45" s="338"/>
      <c r="L45" s="199"/>
      <c r="M45" s="142" t="s">
        <v>60</v>
      </c>
      <c r="N45" s="143"/>
      <c r="O45" s="144"/>
      <c r="P45" s="338"/>
      <c r="Q45" s="199"/>
      <c r="R45" s="142" t="s">
        <v>60</v>
      </c>
      <c r="S45" s="143"/>
      <c r="T45" s="144"/>
      <c r="U45" s="338"/>
      <c r="V45" s="245"/>
      <c r="W45" s="142" t="s">
        <v>60</v>
      </c>
      <c r="X45" s="143"/>
      <c r="Y45" s="144"/>
      <c r="Z45" s="145"/>
    </row>
    <row r="46" spans="1:26" s="5" customFormat="1" ht="16.5" customHeight="1" thickBot="1">
      <c r="A46" s="343"/>
      <c r="B46" s="246"/>
      <c r="C46" s="147" t="s">
        <v>61</v>
      </c>
      <c r="D46" s="148"/>
      <c r="E46" s="149">
        <f>E41*70+E42*25+E43*60+E44*75+E45*45</f>
        <v>0</v>
      </c>
      <c r="F46" s="345"/>
      <c r="G46" s="246"/>
      <c r="H46" s="147" t="s">
        <v>61</v>
      </c>
      <c r="I46" s="148"/>
      <c r="J46" s="149">
        <f>J41*70+J42*25+J43*60+J44*75+J45*45</f>
        <v>0</v>
      </c>
      <c r="K46" s="345"/>
      <c r="L46" s="246"/>
      <c r="M46" s="147" t="s">
        <v>61</v>
      </c>
      <c r="N46" s="148"/>
      <c r="O46" s="149">
        <f>O41*70+O42*25+O43*60+O44*75+O45*45</f>
        <v>0</v>
      </c>
      <c r="P46" s="345"/>
      <c r="Q46" s="246"/>
      <c r="R46" s="147" t="s">
        <v>61</v>
      </c>
      <c r="S46" s="148"/>
      <c r="T46" s="149">
        <f>T41*70+T42*25+T43*60+T44*75+T45*45</f>
        <v>0</v>
      </c>
      <c r="U46" s="345"/>
      <c r="V46" s="247"/>
      <c r="W46" s="147" t="s">
        <v>61</v>
      </c>
      <c r="X46" s="148"/>
      <c r="Y46" s="149">
        <f>Y41*70+Y42*25+Y43*60+Y44*75+Y45*45</f>
        <v>0</v>
      </c>
      <c r="Z46" s="150"/>
    </row>
    <row r="47" spans="1:26" s="161" customFormat="1" ht="21" customHeight="1">
      <c r="A47" s="151" t="s">
        <v>62</v>
      </c>
      <c r="B47" s="248"/>
      <c r="C47" s="153"/>
      <c r="D47" s="154"/>
      <c r="E47" s="155"/>
      <c r="F47" s="155"/>
      <c r="G47" s="248"/>
      <c r="H47" s="156"/>
      <c r="I47" s="156"/>
      <c r="J47" s="156"/>
      <c r="K47" s="157"/>
      <c r="L47" s="248"/>
      <c r="M47" s="157"/>
      <c r="N47" s="157"/>
      <c r="O47" s="157"/>
      <c r="P47" s="157"/>
      <c r="Q47" s="248"/>
      <c r="R47" s="157"/>
      <c r="S47" s="157"/>
      <c r="T47" s="157"/>
      <c r="U47" s="158"/>
      <c r="V47" s="249"/>
      <c r="W47" s="158"/>
      <c r="X47" s="158"/>
      <c r="Y47" s="159"/>
      <c r="Z47" s="160"/>
    </row>
    <row r="48" spans="1:26" ht="19.5" customHeight="1" thickBot="1">
      <c r="A48" s="162" t="s">
        <v>63</v>
      </c>
      <c r="B48" s="250"/>
      <c r="C48" s="164"/>
      <c r="D48" s="165"/>
      <c r="E48" s="165"/>
      <c r="F48" s="165"/>
      <c r="G48" s="250"/>
      <c r="H48" s="165"/>
      <c r="I48" s="165"/>
      <c r="J48" s="165"/>
      <c r="K48" s="165"/>
      <c r="L48" s="250"/>
      <c r="M48" s="165"/>
      <c r="N48" s="165"/>
      <c r="O48" s="166"/>
      <c r="P48" s="165"/>
      <c r="Q48" s="250"/>
      <c r="R48" s="165"/>
      <c r="S48" s="166"/>
      <c r="T48" s="165"/>
      <c r="U48" s="165"/>
      <c r="V48" s="251"/>
      <c r="W48" s="165"/>
      <c r="X48" s="166"/>
      <c r="Y48" s="167"/>
      <c r="Z48" s="168"/>
    </row>
  </sheetData>
  <sheetProtection/>
  <mergeCells count="43">
    <mergeCell ref="A41:A46"/>
    <mergeCell ref="F41:F46"/>
    <mergeCell ref="K41:K46"/>
    <mergeCell ref="P41:P46"/>
    <mergeCell ref="U41:U46"/>
    <mergeCell ref="A25:A30"/>
    <mergeCell ref="F25:F30"/>
    <mergeCell ref="K25:K30"/>
    <mergeCell ref="P25:P30"/>
    <mergeCell ref="U25:U30"/>
    <mergeCell ref="A31:A39"/>
    <mergeCell ref="F31:F39"/>
    <mergeCell ref="K31:K39"/>
    <mergeCell ref="P31:P39"/>
    <mergeCell ref="U31:U39"/>
    <mergeCell ref="A7:A16"/>
    <mergeCell ref="K7:K16"/>
    <mergeCell ref="U7:U16"/>
    <mergeCell ref="F8:F16"/>
    <mergeCell ref="P8:P16"/>
    <mergeCell ref="A17:A24"/>
    <mergeCell ref="F17:F24"/>
    <mergeCell ref="K17:K24"/>
    <mergeCell ref="P17:P24"/>
    <mergeCell ref="U17:U24"/>
    <mergeCell ref="Q4:T4"/>
    <mergeCell ref="U4:U6"/>
    <mergeCell ref="V4:Y4"/>
    <mergeCell ref="B5:D5"/>
    <mergeCell ref="G5:I5"/>
    <mergeCell ref="L5:N5"/>
    <mergeCell ref="Q5:S5"/>
    <mergeCell ref="V5:X5"/>
    <mergeCell ref="A1:T1"/>
    <mergeCell ref="A2:T2"/>
    <mergeCell ref="A3:Y3"/>
    <mergeCell ref="A4:A6"/>
    <mergeCell ref="B4:E4"/>
    <mergeCell ref="F4:F7"/>
    <mergeCell ref="G4:J4"/>
    <mergeCell ref="K4:K6"/>
    <mergeCell ref="L4:O4"/>
    <mergeCell ref="P4:P7"/>
  </mergeCells>
  <printOptions/>
  <pageMargins left="0" right="0" top="0" bottom="0" header="0.5118110236220472" footer="0.5118110236220472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2015-06-04T08:05:28Z</cp:lastPrinted>
  <dcterms:created xsi:type="dcterms:W3CDTF">2010-03-11T01:50:16Z</dcterms:created>
  <dcterms:modified xsi:type="dcterms:W3CDTF">2015-06-12T02:21:47Z</dcterms:modified>
  <cp:category/>
  <cp:version/>
  <cp:contentType/>
  <cp:contentStatus/>
</cp:coreProperties>
</file>